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cassette\Documents\AA_FR3450_Publications_2006-2023\"/>
    </mc:Choice>
  </mc:AlternateContent>
  <bookViews>
    <workbookView xWindow="0" yWindow="0" windowWidth="28770" windowHeight="10215" tabRatio="874"/>
  </bookViews>
  <sheets>
    <sheet name="Liste-publi-2023" sheetId="69" r:id="rId1"/>
    <sheet name="2023_Tranches-IF-2021_S1" sheetId="76" r:id="rId2"/>
    <sheet name="Graphes-2014_2023" sheetId="73" r:id="rId3"/>
  </sheets>
  <definedNames>
    <definedName name="_xlnm._FilterDatabase" localSheetId="1" hidden="1">'2023_Tranches-IF-2021_S1'!$A$1:$AS$1</definedName>
    <definedName name="_xlnm._FilterDatabase" localSheetId="0" hidden="1">'Liste-publi-2023'!$A$1:$CA$1</definedName>
  </definedNames>
  <calcPr calcId="162913"/>
</workbook>
</file>

<file path=xl/calcChain.xml><?xml version="1.0" encoding="utf-8"?>
<calcChain xmlns="http://schemas.openxmlformats.org/spreadsheetml/2006/main">
  <c r="Z157" i="76" l="1"/>
  <c r="Z70" i="76"/>
  <c r="Z23" i="76"/>
  <c r="L3" i="73" l="1"/>
  <c r="L7" i="73"/>
  <c r="L8" i="73"/>
  <c r="L9" i="73"/>
  <c r="L10" i="73"/>
  <c r="B11" i="73"/>
  <c r="C11" i="73"/>
  <c r="D11" i="73"/>
  <c r="E11" i="73"/>
  <c r="F11" i="73"/>
  <c r="G11" i="73"/>
  <c r="H11" i="73"/>
  <c r="I11" i="73"/>
  <c r="J11" i="73"/>
  <c r="K11" i="73"/>
  <c r="L11" i="73" l="1"/>
  <c r="E41" i="73"/>
  <c r="D41" i="73"/>
  <c r="C41" i="73"/>
  <c r="B41" i="73"/>
  <c r="P309" i="76"/>
  <c r="Y309" i="76" s="1"/>
  <c r="S308" i="76"/>
  <c r="Q308" i="76"/>
  <c r="Y308" i="76" s="1"/>
  <c r="W307" i="76"/>
  <c r="N307" i="76"/>
  <c r="L306" i="76"/>
  <c r="Y306" i="76" s="1"/>
  <c r="W305" i="76"/>
  <c r="S305" i="76"/>
  <c r="V304" i="76"/>
  <c r="T304" i="76"/>
  <c r="S304" i="76"/>
  <c r="R304" i="76"/>
  <c r="P304" i="76"/>
  <c r="N304" i="76"/>
  <c r="W303" i="76"/>
  <c r="V303" i="76"/>
  <c r="U303" i="76"/>
  <c r="T303" i="76"/>
  <c r="S303" i="76"/>
  <c r="P303" i="76"/>
  <c r="J303" i="76"/>
  <c r="X302" i="76"/>
  <c r="W302" i="76"/>
  <c r="U302" i="76"/>
  <c r="T302" i="76"/>
  <c r="S302" i="76"/>
  <c r="R302" i="76"/>
  <c r="Q302" i="76"/>
  <c r="P302" i="76"/>
  <c r="R301" i="76"/>
  <c r="Y301" i="76" s="1"/>
  <c r="W300" i="76"/>
  <c r="Y300" i="76" s="1"/>
  <c r="S299" i="76"/>
  <c r="Y299" i="76" s="1"/>
  <c r="L298" i="76"/>
  <c r="J298" i="76"/>
  <c r="K297" i="76"/>
  <c r="Y297" i="76" s="1"/>
  <c r="Y296" i="76"/>
  <c r="X296" i="76"/>
  <c r="Q295" i="76"/>
  <c r="Y295" i="76" s="1"/>
  <c r="Y294" i="76"/>
  <c r="X294" i="76"/>
  <c r="V293" i="76"/>
  <c r="Y293" i="76" s="1"/>
  <c r="O292" i="76"/>
  <c r="Y292" i="76" s="1"/>
  <c r="Y291" i="76"/>
  <c r="X291" i="76"/>
  <c r="P290" i="76"/>
  <c r="M290" i="76"/>
  <c r="W289" i="76"/>
  <c r="V289" i="76"/>
  <c r="U289" i="76"/>
  <c r="P289" i="76"/>
  <c r="R288" i="76"/>
  <c r="Y288" i="76" s="1"/>
  <c r="X287" i="76"/>
  <c r="T287" i="76"/>
  <c r="O287" i="76"/>
  <c r="L286" i="76"/>
  <c r="Y286" i="76" s="1"/>
  <c r="X285" i="76"/>
  <c r="W285" i="76"/>
  <c r="V285" i="76"/>
  <c r="T285" i="76"/>
  <c r="R285" i="76"/>
  <c r="W284" i="76"/>
  <c r="U284" i="76"/>
  <c r="L284" i="76"/>
  <c r="J284" i="76"/>
  <c r="O283" i="76"/>
  <c r="K283" i="76"/>
  <c r="X282" i="76"/>
  <c r="Q282" i="76"/>
  <c r="O282" i="76"/>
  <c r="N282" i="76"/>
  <c r="L281" i="76"/>
  <c r="J281" i="76"/>
  <c r="W280" i="76"/>
  <c r="Y280" i="76" s="1"/>
  <c r="W279" i="76"/>
  <c r="Y279" i="76" s="1"/>
  <c r="O278" i="76"/>
  <c r="Y278" i="76" s="1"/>
  <c r="X277" i="76"/>
  <c r="W277" i="76"/>
  <c r="T277" i="76"/>
  <c r="Q277" i="76"/>
  <c r="O277" i="76"/>
  <c r="L277" i="76"/>
  <c r="K277" i="76"/>
  <c r="U276" i="76"/>
  <c r="Y276" i="76" s="1"/>
  <c r="L275" i="76"/>
  <c r="Y275" i="76" s="1"/>
  <c r="N274" i="76"/>
  <c r="Y274" i="76" s="1"/>
  <c r="X273" i="76"/>
  <c r="W273" i="76"/>
  <c r="V273" i="76"/>
  <c r="O273" i="76"/>
  <c r="M273" i="76"/>
  <c r="O272" i="76"/>
  <c r="Y272" i="76" s="1"/>
  <c r="W271" i="76"/>
  <c r="T271" i="76"/>
  <c r="Y271" i="76" s="1"/>
  <c r="W270" i="76"/>
  <c r="Y270" i="76" s="1"/>
  <c r="W269" i="76"/>
  <c r="J269" i="76"/>
  <c r="W268" i="76"/>
  <c r="V268" i="76"/>
  <c r="U268" i="76"/>
  <c r="T268" i="76"/>
  <c r="Q268" i="76"/>
  <c r="P268" i="76"/>
  <c r="O268" i="76"/>
  <c r="N268" i="76"/>
  <c r="M268" i="76"/>
  <c r="L268" i="76"/>
  <c r="K268" i="76"/>
  <c r="J268" i="76"/>
  <c r="W267" i="76"/>
  <c r="S267" i="76"/>
  <c r="O267" i="76"/>
  <c r="M267" i="76"/>
  <c r="K267" i="76"/>
  <c r="W266" i="76"/>
  <c r="V266" i="76"/>
  <c r="T266" i="76"/>
  <c r="J265" i="76"/>
  <c r="Y265" i="76" s="1"/>
  <c r="X264" i="76"/>
  <c r="P264" i="76"/>
  <c r="O264" i="76"/>
  <c r="M264" i="76"/>
  <c r="J264" i="76"/>
  <c r="P263" i="76"/>
  <c r="Y263" i="76" s="1"/>
  <c r="W262" i="76"/>
  <c r="U262" i="76"/>
  <c r="W261" i="76"/>
  <c r="S261" i="76"/>
  <c r="R261" i="76"/>
  <c r="Q261" i="76"/>
  <c r="P261" i="76"/>
  <c r="L261" i="76"/>
  <c r="Y260" i="76"/>
  <c r="X260" i="76"/>
  <c r="X259" i="76"/>
  <c r="W259" i="76"/>
  <c r="U259" i="76"/>
  <c r="T259" i="76"/>
  <c r="R259" i="76"/>
  <c r="Q259" i="76"/>
  <c r="P259" i="76"/>
  <c r="O259" i="76"/>
  <c r="M259" i="76"/>
  <c r="L259" i="76"/>
  <c r="J259" i="76"/>
  <c r="N258" i="76"/>
  <c r="L258" i="76"/>
  <c r="V257" i="76"/>
  <c r="Y257" i="76" s="1"/>
  <c r="W256" i="76"/>
  <c r="U256" i="76"/>
  <c r="T256" i="76"/>
  <c r="O256" i="76"/>
  <c r="T255" i="76"/>
  <c r="R255" i="76"/>
  <c r="X254" i="76"/>
  <c r="W254" i="76"/>
  <c r="M254" i="76"/>
  <c r="X253" i="76"/>
  <c r="Q253" i="76"/>
  <c r="P253" i="76"/>
  <c r="O253" i="76"/>
  <c r="J253" i="76"/>
  <c r="W252" i="76"/>
  <c r="Y252" i="76" s="1"/>
  <c r="U251" i="76"/>
  <c r="Y251" i="76" s="1"/>
  <c r="O250" i="76"/>
  <c r="Y250" i="76" s="1"/>
  <c r="X249" i="76"/>
  <c r="V249" i="76"/>
  <c r="T249" i="76"/>
  <c r="R249" i="76"/>
  <c r="R248" i="76"/>
  <c r="Q248" i="76"/>
  <c r="X247" i="76"/>
  <c r="N247" i="76"/>
  <c r="J247" i="76"/>
  <c r="W246" i="76"/>
  <c r="Y246" i="76" s="1"/>
  <c r="X245" i="76"/>
  <c r="V245" i="76"/>
  <c r="Q245" i="76"/>
  <c r="P245" i="76"/>
  <c r="O245" i="76"/>
  <c r="N245" i="76"/>
  <c r="X244" i="76"/>
  <c r="W244" i="76"/>
  <c r="V244" i="76"/>
  <c r="U244" i="76"/>
  <c r="O244" i="76"/>
  <c r="N244" i="76"/>
  <c r="M244" i="76"/>
  <c r="W243" i="76"/>
  <c r="Y243" i="76" s="1"/>
  <c r="W242" i="76"/>
  <c r="V242" i="76"/>
  <c r="U242" i="76"/>
  <c r="Q242" i="76"/>
  <c r="K242" i="76"/>
  <c r="W241" i="76"/>
  <c r="Q241" i="76"/>
  <c r="O241" i="76"/>
  <c r="M241" i="76"/>
  <c r="Y240" i="76"/>
  <c r="R240" i="76"/>
  <c r="W239" i="76"/>
  <c r="S239" i="76"/>
  <c r="Q239" i="76"/>
  <c r="P239" i="76"/>
  <c r="O239" i="76"/>
  <c r="N239" i="76"/>
  <c r="L239" i="76"/>
  <c r="U238" i="76"/>
  <c r="P238" i="76"/>
  <c r="O238" i="76"/>
  <c r="N238" i="76"/>
  <c r="M238" i="76"/>
  <c r="L238" i="76"/>
  <c r="J238" i="76"/>
  <c r="U237" i="76"/>
  <c r="Y237" i="76" s="1"/>
  <c r="N237" i="76"/>
  <c r="W236" i="76"/>
  <c r="Y236" i="76" s="1"/>
  <c r="L235" i="76"/>
  <c r="Y235" i="76" s="1"/>
  <c r="X234" i="76"/>
  <c r="U234" i="76"/>
  <c r="T234" i="76"/>
  <c r="R234" i="76"/>
  <c r="O234" i="76"/>
  <c r="M234" i="76"/>
  <c r="K234" i="76"/>
  <c r="X233" i="76"/>
  <c r="W233" i="76"/>
  <c r="V233" i="76"/>
  <c r="U233" i="76"/>
  <c r="K233" i="76"/>
  <c r="W232" i="76"/>
  <c r="V232" i="76"/>
  <c r="S232" i="76"/>
  <c r="R232" i="76"/>
  <c r="Q232" i="76"/>
  <c r="P232" i="76"/>
  <c r="N232" i="76"/>
  <c r="M232" i="76"/>
  <c r="L232" i="76"/>
  <c r="K232" i="76"/>
  <c r="J232" i="76"/>
  <c r="W231" i="76"/>
  <c r="T231" i="76"/>
  <c r="X230" i="76"/>
  <c r="W230" i="76"/>
  <c r="T230" i="76"/>
  <c r="R230" i="76"/>
  <c r="Q230" i="76"/>
  <c r="P230" i="76"/>
  <c r="N230" i="76"/>
  <c r="W229" i="76"/>
  <c r="V229" i="76"/>
  <c r="S229" i="76"/>
  <c r="R229" i="76"/>
  <c r="Q229" i="76"/>
  <c r="P229" i="76"/>
  <c r="O229" i="76"/>
  <c r="N229" i="76"/>
  <c r="M229" i="76"/>
  <c r="L229" i="76"/>
  <c r="J229" i="76"/>
  <c r="W228" i="76"/>
  <c r="T228" i="76"/>
  <c r="S228" i="76"/>
  <c r="R228" i="76"/>
  <c r="P228" i="76"/>
  <c r="K228" i="76"/>
  <c r="Y227" i="76"/>
  <c r="X227" i="76"/>
  <c r="V226" i="76"/>
  <c r="Q226" i="76"/>
  <c r="L226" i="76"/>
  <c r="W225" i="76"/>
  <c r="V225" i="76"/>
  <c r="T225" i="76"/>
  <c r="Y224" i="76"/>
  <c r="X224" i="76"/>
  <c r="X223" i="76"/>
  <c r="W223" i="76"/>
  <c r="V223" i="76"/>
  <c r="U223" i="76"/>
  <c r="T223" i="76"/>
  <c r="S223" i="76"/>
  <c r="R223" i="76"/>
  <c r="Q223" i="76"/>
  <c r="P223" i="76"/>
  <c r="O223" i="76"/>
  <c r="N223" i="76"/>
  <c r="X222" i="76"/>
  <c r="W222" i="76"/>
  <c r="Y222" i="76" s="1"/>
  <c r="W221" i="76"/>
  <c r="S221" i="76"/>
  <c r="R221" i="76"/>
  <c r="M221" i="76"/>
  <c r="L221" i="76"/>
  <c r="W220" i="76"/>
  <c r="V220" i="76"/>
  <c r="U220" i="76"/>
  <c r="S220" i="76"/>
  <c r="Q220" i="76"/>
  <c r="O220" i="76"/>
  <c r="K219" i="76"/>
  <c r="Y219" i="76" s="1"/>
  <c r="T218" i="76"/>
  <c r="S218" i="76"/>
  <c r="Q218" i="76"/>
  <c r="L218" i="76"/>
  <c r="K218" i="76"/>
  <c r="J218" i="76"/>
  <c r="W217" i="76"/>
  <c r="T217" i="76"/>
  <c r="Q217" i="76"/>
  <c r="W216" i="76"/>
  <c r="Y216" i="76" s="1"/>
  <c r="W215" i="76"/>
  <c r="V215" i="76"/>
  <c r="U215" i="76"/>
  <c r="T215" i="76"/>
  <c r="S215" i="76"/>
  <c r="P215" i="76"/>
  <c r="O215" i="76"/>
  <c r="N215" i="76"/>
  <c r="M215" i="76"/>
  <c r="L215" i="76"/>
  <c r="K215" i="76"/>
  <c r="J215" i="76"/>
  <c r="X214" i="76"/>
  <c r="W214" i="76"/>
  <c r="U214" i="76"/>
  <c r="T214" i="76"/>
  <c r="R214" i="76"/>
  <c r="Q214" i="76"/>
  <c r="P214" i="76"/>
  <c r="N214" i="76"/>
  <c r="M214" i="76"/>
  <c r="J214" i="76"/>
  <c r="X213" i="76"/>
  <c r="W213" i="76"/>
  <c r="V213" i="76"/>
  <c r="U213" i="76"/>
  <c r="T213" i="76"/>
  <c r="S213" i="76"/>
  <c r="R213" i="76"/>
  <c r="Q213" i="76"/>
  <c r="P213" i="76"/>
  <c r="O213" i="76"/>
  <c r="N213" i="76"/>
  <c r="X212" i="76"/>
  <c r="U212" i="76"/>
  <c r="T212" i="76"/>
  <c r="S212" i="76"/>
  <c r="R212" i="76"/>
  <c r="M212" i="76"/>
  <c r="X211" i="76"/>
  <c r="T211" i="76"/>
  <c r="Y211" i="76" s="1"/>
  <c r="X210" i="76"/>
  <c r="W210" i="76"/>
  <c r="V210" i="76"/>
  <c r="U210" i="76"/>
  <c r="T210" i="76"/>
  <c r="S210" i="76"/>
  <c r="Q210" i="76"/>
  <c r="P210" i="76"/>
  <c r="N210" i="76"/>
  <c r="M210" i="76"/>
  <c r="L210" i="76"/>
  <c r="J210" i="76"/>
  <c r="X209" i="76"/>
  <c r="W209" i="76"/>
  <c r="U209" i="76"/>
  <c r="Q209" i="76"/>
  <c r="N209" i="76"/>
  <c r="M209" i="76"/>
  <c r="M208" i="76"/>
  <c r="Y208" i="76" s="1"/>
  <c r="W207" i="76"/>
  <c r="S207" i="76"/>
  <c r="R207" i="76"/>
  <c r="Q207" i="76"/>
  <c r="U206" i="76"/>
  <c r="Y206" i="76" s="1"/>
  <c r="N205" i="76"/>
  <c r="Y205" i="76" s="1"/>
  <c r="W204" i="76"/>
  <c r="V204" i="76"/>
  <c r="U204" i="76"/>
  <c r="T204" i="76"/>
  <c r="S204" i="76"/>
  <c r="R204" i="76"/>
  <c r="Q204" i="76"/>
  <c r="P204" i="76"/>
  <c r="O204" i="76"/>
  <c r="N204" i="76"/>
  <c r="M204" i="76"/>
  <c r="L204" i="76"/>
  <c r="K204" i="76"/>
  <c r="J204" i="76"/>
  <c r="W203" i="76"/>
  <c r="Q203" i="76"/>
  <c r="J203" i="76"/>
  <c r="V202" i="76"/>
  <c r="S202" i="76"/>
  <c r="R202" i="76"/>
  <c r="P202" i="76"/>
  <c r="X201" i="76"/>
  <c r="V201" i="76"/>
  <c r="U201" i="76"/>
  <c r="T201" i="76"/>
  <c r="S201" i="76"/>
  <c r="Q201" i="76"/>
  <c r="P201" i="76"/>
  <c r="O201" i="76"/>
  <c r="N201" i="76"/>
  <c r="M201" i="76"/>
  <c r="K201" i="76"/>
  <c r="W200" i="76"/>
  <c r="V200" i="76"/>
  <c r="U200" i="76"/>
  <c r="W199" i="76"/>
  <c r="Y199" i="76" s="1"/>
  <c r="Q199" i="76"/>
  <c r="U198" i="76"/>
  <c r="Y198" i="76" s="1"/>
  <c r="W197" i="76"/>
  <c r="Y197" i="76" s="1"/>
  <c r="X196" i="76"/>
  <c r="S196" i="76"/>
  <c r="R196" i="76"/>
  <c r="Q196" i="76"/>
  <c r="P196" i="76"/>
  <c r="N196" i="76"/>
  <c r="L196" i="76"/>
  <c r="K196" i="76"/>
  <c r="U195" i="76"/>
  <c r="Y195" i="76" s="1"/>
  <c r="W194" i="76"/>
  <c r="T194" i="76"/>
  <c r="W193" i="76"/>
  <c r="Y193" i="76" s="1"/>
  <c r="V192" i="76"/>
  <c r="Y192" i="76" s="1"/>
  <c r="Y191" i="76"/>
  <c r="X191" i="76"/>
  <c r="W190" i="76"/>
  <c r="Y190" i="76" s="1"/>
  <c r="W189" i="76"/>
  <c r="V189" i="76"/>
  <c r="U189" i="76"/>
  <c r="T189" i="76"/>
  <c r="R189" i="76"/>
  <c r="P189" i="76"/>
  <c r="O189" i="76"/>
  <c r="Y188" i="76"/>
  <c r="K188" i="76"/>
  <c r="Q187" i="76"/>
  <c r="Y187" i="76" s="1"/>
  <c r="X186" i="76"/>
  <c r="W186" i="76"/>
  <c r="V186" i="76"/>
  <c r="U186" i="76"/>
  <c r="T186" i="76"/>
  <c r="S186" i="76"/>
  <c r="R186" i="76"/>
  <c r="P186" i="76"/>
  <c r="X185" i="76"/>
  <c r="V185" i="76"/>
  <c r="S185" i="76"/>
  <c r="O185" i="76"/>
  <c r="N185" i="76"/>
  <c r="M185" i="76"/>
  <c r="K185" i="76"/>
  <c r="Y184" i="76"/>
  <c r="X184" i="76"/>
  <c r="X183" i="76"/>
  <c r="W183" i="76"/>
  <c r="V183" i="76"/>
  <c r="U183" i="76"/>
  <c r="T183" i="76"/>
  <c r="S183" i="76"/>
  <c r="R183" i="76"/>
  <c r="P183" i="76"/>
  <c r="O183" i="76"/>
  <c r="N183" i="76"/>
  <c r="L183" i="76"/>
  <c r="K183" i="76"/>
  <c r="J183" i="76"/>
  <c r="W182" i="76"/>
  <c r="M182" i="76"/>
  <c r="X181" i="76"/>
  <c r="T181" i="76"/>
  <c r="S181" i="76"/>
  <c r="L181" i="76"/>
  <c r="J181" i="76"/>
  <c r="W180" i="76"/>
  <c r="T180" i="76"/>
  <c r="S180" i="76"/>
  <c r="W179" i="76"/>
  <c r="Y179" i="76" s="1"/>
  <c r="W178" i="76"/>
  <c r="P178" i="76"/>
  <c r="N178" i="76"/>
  <c r="M178" i="76"/>
  <c r="W177" i="76"/>
  <c r="U177" i="76"/>
  <c r="P177" i="76"/>
  <c r="M177" i="76"/>
  <c r="X176" i="76"/>
  <c r="W176" i="76"/>
  <c r="V176" i="76"/>
  <c r="U176" i="76"/>
  <c r="T176" i="76"/>
  <c r="S176" i="76"/>
  <c r="Q176" i="76"/>
  <c r="P176" i="76"/>
  <c r="O176" i="76"/>
  <c r="N176" i="76"/>
  <c r="M176" i="76"/>
  <c r="L176" i="76"/>
  <c r="J176" i="76"/>
  <c r="W175" i="76"/>
  <c r="K175" i="76"/>
  <c r="P174" i="76"/>
  <c r="L174" i="76"/>
  <c r="X173" i="76"/>
  <c r="V173" i="76"/>
  <c r="R173" i="76"/>
  <c r="Q173" i="76"/>
  <c r="W172" i="76"/>
  <c r="P172" i="76"/>
  <c r="K172" i="76"/>
  <c r="J172" i="76"/>
  <c r="W171" i="76"/>
  <c r="Y171" i="76" s="1"/>
  <c r="X170" i="76"/>
  <c r="W170" i="76"/>
  <c r="U170" i="76"/>
  <c r="T170" i="76"/>
  <c r="S170" i="76"/>
  <c r="W169" i="76"/>
  <c r="U169" i="76"/>
  <c r="O169" i="76"/>
  <c r="J169" i="76"/>
  <c r="W168" i="76"/>
  <c r="S168" i="76"/>
  <c r="N168" i="76"/>
  <c r="M168" i="76"/>
  <c r="L168" i="76"/>
  <c r="J168" i="76"/>
  <c r="N167" i="76"/>
  <c r="Y167" i="76" s="1"/>
  <c r="X166" i="76"/>
  <c r="V166" i="76"/>
  <c r="U166" i="76"/>
  <c r="T166" i="76"/>
  <c r="W165" i="76"/>
  <c r="V165" i="76"/>
  <c r="U165" i="76"/>
  <c r="P165" i="76"/>
  <c r="W164" i="76"/>
  <c r="Y164" i="76" s="1"/>
  <c r="W163" i="76"/>
  <c r="V163" i="76"/>
  <c r="U163" i="76"/>
  <c r="T163" i="76"/>
  <c r="S163" i="76"/>
  <c r="R163" i="76"/>
  <c r="Q163" i="76"/>
  <c r="P163" i="76"/>
  <c r="O163" i="76"/>
  <c r="N163" i="76"/>
  <c r="K163" i="76"/>
  <c r="J163" i="76"/>
  <c r="V162" i="76"/>
  <c r="Y162" i="76" s="1"/>
  <c r="W161" i="76"/>
  <c r="V161" i="76"/>
  <c r="W160" i="76"/>
  <c r="U160" i="76"/>
  <c r="T160" i="76"/>
  <c r="R160" i="76"/>
  <c r="O160" i="76"/>
  <c r="N160" i="76"/>
  <c r="L160" i="76"/>
  <c r="K160" i="76"/>
  <c r="X159" i="76"/>
  <c r="V159" i="76"/>
  <c r="U159" i="76"/>
  <c r="T159" i="76"/>
  <c r="S159" i="76"/>
  <c r="R159" i="76"/>
  <c r="Q159" i="76"/>
  <c r="P159" i="76"/>
  <c r="O159" i="76"/>
  <c r="M159" i="76"/>
  <c r="K159" i="76"/>
  <c r="W158" i="76"/>
  <c r="S158" i="76"/>
  <c r="Q158" i="76"/>
  <c r="X157" i="76"/>
  <c r="X310" i="76" s="1"/>
  <c r="W157" i="76"/>
  <c r="V157" i="76"/>
  <c r="U157" i="76"/>
  <c r="T157" i="76"/>
  <c r="S157" i="76"/>
  <c r="R157" i="76"/>
  <c r="Q157" i="76"/>
  <c r="P157" i="76"/>
  <c r="O157" i="76"/>
  <c r="N157" i="76"/>
  <c r="M157" i="76"/>
  <c r="V154" i="76"/>
  <c r="S154" i="76"/>
  <c r="N154" i="76"/>
  <c r="M154" i="76"/>
  <c r="L154" i="76"/>
  <c r="K154" i="76"/>
  <c r="N153" i="76"/>
  <c r="J153" i="76"/>
  <c r="W152" i="76"/>
  <c r="V152" i="76"/>
  <c r="T152" i="76"/>
  <c r="S152" i="76"/>
  <c r="R152" i="76"/>
  <c r="N152" i="76"/>
  <c r="M152" i="76"/>
  <c r="K152" i="76"/>
  <c r="X151" i="76"/>
  <c r="W151" i="76"/>
  <c r="Y151" i="76" s="1"/>
  <c r="W150" i="76"/>
  <c r="T150" i="76"/>
  <c r="S150" i="76"/>
  <c r="R150" i="76"/>
  <c r="Q150" i="76"/>
  <c r="O150" i="76"/>
  <c r="N150" i="76"/>
  <c r="L150" i="76"/>
  <c r="K150" i="76"/>
  <c r="X149" i="76"/>
  <c r="W149" i="76"/>
  <c r="T149" i="76"/>
  <c r="S149" i="76"/>
  <c r="Q149" i="76"/>
  <c r="L149" i="76"/>
  <c r="K149" i="76"/>
  <c r="W148" i="76"/>
  <c r="V148" i="76"/>
  <c r="U148" i="76"/>
  <c r="T148" i="76"/>
  <c r="W147" i="76"/>
  <c r="S147" i="76"/>
  <c r="J146" i="76"/>
  <c r="Y146" i="76" s="1"/>
  <c r="X145" i="76"/>
  <c r="T145" i="76"/>
  <c r="S145" i="76"/>
  <c r="P145" i="76"/>
  <c r="O145" i="76"/>
  <c r="K145" i="76"/>
  <c r="T144" i="76"/>
  <c r="P144" i="76"/>
  <c r="L144" i="76"/>
  <c r="Q143" i="76"/>
  <c r="Y143" i="76" s="1"/>
  <c r="T142" i="76"/>
  <c r="Y142" i="76" s="1"/>
  <c r="X141" i="76"/>
  <c r="O141" i="76"/>
  <c r="Y141" i="76" s="1"/>
  <c r="W140" i="76"/>
  <c r="T140" i="76"/>
  <c r="R140" i="76"/>
  <c r="R139" i="76"/>
  <c r="P139" i="76"/>
  <c r="W138" i="76"/>
  <c r="V138" i="76"/>
  <c r="Y138" i="76" s="1"/>
  <c r="W137" i="76"/>
  <c r="T137" i="76"/>
  <c r="S137" i="76"/>
  <c r="X136" i="76"/>
  <c r="V136" i="76"/>
  <c r="U136" i="76"/>
  <c r="T136" i="76"/>
  <c r="S136" i="76"/>
  <c r="R136" i="76"/>
  <c r="Q136" i="76"/>
  <c r="L136" i="76"/>
  <c r="K136" i="76"/>
  <c r="W135" i="76"/>
  <c r="U135" i="76"/>
  <c r="N135" i="76"/>
  <c r="M135" i="76"/>
  <c r="L135" i="76"/>
  <c r="K135" i="76"/>
  <c r="W134" i="76"/>
  <c r="Y134" i="76" s="1"/>
  <c r="X133" i="76"/>
  <c r="W133" i="76"/>
  <c r="V133" i="76"/>
  <c r="U133" i="76"/>
  <c r="T133" i="76"/>
  <c r="R133" i="76"/>
  <c r="L133" i="76"/>
  <c r="J133" i="76"/>
  <c r="V132" i="76"/>
  <c r="M132" i="76"/>
  <c r="X131" i="76"/>
  <c r="W131" i="76"/>
  <c r="V131" i="76"/>
  <c r="U131" i="76"/>
  <c r="T131" i="76"/>
  <c r="S131" i="76"/>
  <c r="R131" i="76"/>
  <c r="Q131" i="76"/>
  <c r="P131" i="76"/>
  <c r="O131" i="76"/>
  <c r="N131" i="76"/>
  <c r="M131" i="76"/>
  <c r="K131" i="76"/>
  <c r="X130" i="76"/>
  <c r="W130" i="76"/>
  <c r="V130" i="76"/>
  <c r="U130" i="76"/>
  <c r="T130" i="76"/>
  <c r="S130" i="76"/>
  <c r="R130" i="76"/>
  <c r="Q130" i="76"/>
  <c r="P130" i="76"/>
  <c r="O130" i="76"/>
  <c r="N130" i="76"/>
  <c r="M130" i="76"/>
  <c r="L130" i="76"/>
  <c r="K130" i="76"/>
  <c r="J130" i="76"/>
  <c r="W129" i="76"/>
  <c r="T129" i="76"/>
  <c r="S129" i="76"/>
  <c r="R129" i="76"/>
  <c r="Q129" i="76"/>
  <c r="P129" i="76"/>
  <c r="N129" i="76"/>
  <c r="M129" i="76"/>
  <c r="W128" i="76"/>
  <c r="V128" i="76"/>
  <c r="U128" i="76"/>
  <c r="T128" i="76"/>
  <c r="S128" i="76"/>
  <c r="R128" i="76"/>
  <c r="Q128" i="76"/>
  <c r="P128" i="76"/>
  <c r="O128" i="76"/>
  <c r="N128" i="76"/>
  <c r="L128" i="76"/>
  <c r="J128" i="76"/>
  <c r="J127" i="76"/>
  <c r="Y127" i="76" s="1"/>
  <c r="X126" i="76"/>
  <c r="V126" i="76"/>
  <c r="R126" i="76"/>
  <c r="Q126" i="76"/>
  <c r="P126" i="76"/>
  <c r="O126" i="76"/>
  <c r="N126" i="76"/>
  <c r="J126" i="76"/>
  <c r="W125" i="76"/>
  <c r="Y125" i="76" s="1"/>
  <c r="Y124" i="76"/>
  <c r="X124" i="76"/>
  <c r="W123" i="76"/>
  <c r="V123" i="76"/>
  <c r="P123" i="76"/>
  <c r="J123" i="76"/>
  <c r="X122" i="76"/>
  <c r="W122" i="76"/>
  <c r="T122" i="76"/>
  <c r="S122" i="76"/>
  <c r="R122" i="76"/>
  <c r="Q122" i="76"/>
  <c r="P122" i="76"/>
  <c r="Y121" i="76"/>
  <c r="X121" i="76"/>
  <c r="N120" i="76"/>
  <c r="L120" i="76"/>
  <c r="W119" i="76"/>
  <c r="Y119" i="76" s="1"/>
  <c r="V118" i="76"/>
  <c r="Y118" i="76" s="1"/>
  <c r="X117" i="76"/>
  <c r="U117" i="76"/>
  <c r="T117" i="76"/>
  <c r="L117" i="76"/>
  <c r="J117" i="76"/>
  <c r="X116" i="76"/>
  <c r="W116" i="76"/>
  <c r="V116" i="76"/>
  <c r="Y115" i="76"/>
  <c r="X115" i="76"/>
  <c r="X114" i="76"/>
  <c r="W114" i="76"/>
  <c r="V114" i="76"/>
  <c r="U114" i="76"/>
  <c r="S114" i="76"/>
  <c r="R114" i="76"/>
  <c r="X113" i="76"/>
  <c r="V113" i="76"/>
  <c r="T113" i="76"/>
  <c r="S113" i="76"/>
  <c r="R113" i="76"/>
  <c r="P113" i="76"/>
  <c r="M113" i="76"/>
  <c r="W112" i="76"/>
  <c r="V112" i="76"/>
  <c r="U112" i="76"/>
  <c r="T112" i="76"/>
  <c r="S112" i="76"/>
  <c r="R112" i="76"/>
  <c r="Q112" i="76"/>
  <c r="P112" i="76"/>
  <c r="N112" i="76"/>
  <c r="M112" i="76"/>
  <c r="L112" i="76"/>
  <c r="K112" i="76"/>
  <c r="J112" i="76"/>
  <c r="R111" i="76"/>
  <c r="Y111" i="76" s="1"/>
  <c r="X110" i="76"/>
  <c r="W110" i="76"/>
  <c r="V110" i="76"/>
  <c r="U110" i="76"/>
  <c r="S110" i="76"/>
  <c r="R110" i="76"/>
  <c r="Q110" i="76"/>
  <c r="P110" i="76"/>
  <c r="O110" i="76"/>
  <c r="M110" i="76"/>
  <c r="L110" i="76"/>
  <c r="J110" i="76"/>
  <c r="X109" i="76"/>
  <c r="W109" i="76"/>
  <c r="V109" i="76"/>
  <c r="U109" i="76"/>
  <c r="T109" i="76"/>
  <c r="R109" i="76"/>
  <c r="Q109" i="76"/>
  <c r="P109" i="76"/>
  <c r="O109" i="76"/>
  <c r="N109" i="76"/>
  <c r="M109" i="76"/>
  <c r="L109" i="76"/>
  <c r="J109" i="76"/>
  <c r="S108" i="76"/>
  <c r="R108" i="76"/>
  <c r="J108" i="76"/>
  <c r="X107" i="76"/>
  <c r="W107" i="76"/>
  <c r="V107" i="76"/>
  <c r="U107" i="76"/>
  <c r="T107" i="76"/>
  <c r="S107" i="76"/>
  <c r="R107" i="76"/>
  <c r="Q107" i="76"/>
  <c r="P107" i="76"/>
  <c r="O107" i="76"/>
  <c r="N107" i="76"/>
  <c r="M107" i="76"/>
  <c r="L107" i="76"/>
  <c r="K107" i="76"/>
  <c r="J107" i="76"/>
  <c r="X106" i="76"/>
  <c r="W106" i="76"/>
  <c r="V106" i="76"/>
  <c r="U106" i="76"/>
  <c r="T106" i="76"/>
  <c r="S106" i="76"/>
  <c r="R106" i="76"/>
  <c r="Q106" i="76"/>
  <c r="P106" i="76"/>
  <c r="O106" i="76"/>
  <c r="N106" i="76"/>
  <c r="L106" i="76"/>
  <c r="W105" i="76"/>
  <c r="Y105" i="76" s="1"/>
  <c r="W104" i="76"/>
  <c r="Y104" i="76" s="1"/>
  <c r="W103" i="76"/>
  <c r="V103" i="76"/>
  <c r="U103" i="76"/>
  <c r="S103" i="76"/>
  <c r="R103" i="76"/>
  <c r="P103" i="76"/>
  <c r="N103" i="76"/>
  <c r="W102" i="76"/>
  <c r="S102" i="76"/>
  <c r="X101" i="76"/>
  <c r="W101" i="76"/>
  <c r="V101" i="76"/>
  <c r="U101" i="76"/>
  <c r="T101" i="76"/>
  <c r="S101" i="76"/>
  <c r="Q101" i="76"/>
  <c r="P101" i="76"/>
  <c r="O101" i="76"/>
  <c r="N101" i="76"/>
  <c r="M101" i="76"/>
  <c r="L101" i="76"/>
  <c r="V100" i="76"/>
  <c r="Y100" i="76" s="1"/>
  <c r="W99" i="76"/>
  <c r="U99" i="76"/>
  <c r="S99" i="76"/>
  <c r="R99" i="76"/>
  <c r="Q99" i="76"/>
  <c r="O99" i="76"/>
  <c r="M99" i="76"/>
  <c r="J99" i="76"/>
  <c r="V98" i="76"/>
  <c r="Q98" i="76"/>
  <c r="W97" i="76"/>
  <c r="Y97" i="76" s="1"/>
  <c r="X96" i="76"/>
  <c r="W96" i="76"/>
  <c r="V96" i="76"/>
  <c r="U96" i="76"/>
  <c r="T96" i="76"/>
  <c r="S96" i="76"/>
  <c r="R96" i="76"/>
  <c r="P96" i="76"/>
  <c r="O96" i="76"/>
  <c r="N96" i="76"/>
  <c r="M96" i="76"/>
  <c r="K96" i="76"/>
  <c r="J96" i="76"/>
  <c r="W95" i="76"/>
  <c r="T95" i="76"/>
  <c r="S95" i="76"/>
  <c r="P95" i="76"/>
  <c r="L95" i="76"/>
  <c r="J95" i="76"/>
  <c r="W94" i="76"/>
  <c r="V94" i="76"/>
  <c r="U94" i="76"/>
  <c r="T94" i="76"/>
  <c r="X93" i="76"/>
  <c r="W93" i="76"/>
  <c r="V93" i="76"/>
  <c r="U93" i="76"/>
  <c r="T93" i="76"/>
  <c r="R93" i="76"/>
  <c r="Q93" i="76"/>
  <c r="P93" i="76"/>
  <c r="O93" i="76"/>
  <c r="N93" i="76"/>
  <c r="M93" i="76"/>
  <c r="L93" i="76"/>
  <c r="K93" i="76"/>
  <c r="J93" i="76"/>
  <c r="X92" i="76"/>
  <c r="W92" i="76"/>
  <c r="V92" i="76"/>
  <c r="U92" i="76"/>
  <c r="W91" i="76"/>
  <c r="U91" i="76"/>
  <c r="S91" i="76"/>
  <c r="R91" i="76"/>
  <c r="X90" i="76"/>
  <c r="W90" i="76"/>
  <c r="V90" i="76"/>
  <c r="S90" i="76"/>
  <c r="Q90" i="76"/>
  <c r="O90" i="76"/>
  <c r="K90" i="76"/>
  <c r="X89" i="76"/>
  <c r="W89" i="76"/>
  <c r="V89" i="76"/>
  <c r="U89" i="76"/>
  <c r="S89" i="76"/>
  <c r="J89" i="76"/>
  <c r="W88" i="76"/>
  <c r="S88" i="76"/>
  <c r="R88" i="76"/>
  <c r="O88" i="76"/>
  <c r="W87" i="76"/>
  <c r="V87" i="76"/>
  <c r="U87" i="76"/>
  <c r="U86" i="76"/>
  <c r="Y86" i="76" s="1"/>
  <c r="W85" i="76"/>
  <c r="V85" i="76"/>
  <c r="U85" i="76"/>
  <c r="R85" i="76"/>
  <c r="O85" i="76"/>
  <c r="N85" i="76"/>
  <c r="W84" i="76"/>
  <c r="S84" i="76"/>
  <c r="P84" i="76"/>
  <c r="W83" i="76"/>
  <c r="V83" i="76"/>
  <c r="U83" i="76"/>
  <c r="R83" i="76"/>
  <c r="Q83" i="76"/>
  <c r="P83" i="76"/>
  <c r="N83" i="76"/>
  <c r="L83" i="76"/>
  <c r="J83" i="76"/>
  <c r="X82" i="76"/>
  <c r="W82" i="76"/>
  <c r="V82" i="76"/>
  <c r="U82" i="76"/>
  <c r="T82" i="76"/>
  <c r="S82" i="76"/>
  <c r="R82" i="76"/>
  <c r="Q82" i="76"/>
  <c r="P82" i="76"/>
  <c r="O82" i="76"/>
  <c r="N82" i="76"/>
  <c r="M82" i="76"/>
  <c r="L82" i="76"/>
  <c r="J82" i="76"/>
  <c r="U81" i="76"/>
  <c r="Y81" i="76" s="1"/>
  <c r="W80" i="76"/>
  <c r="O80" i="76"/>
  <c r="Y80" i="76" s="1"/>
  <c r="W79" i="76"/>
  <c r="V79" i="76"/>
  <c r="U79" i="76"/>
  <c r="T79" i="76"/>
  <c r="S79" i="76"/>
  <c r="R79" i="76"/>
  <c r="O79" i="76"/>
  <c r="M79" i="76"/>
  <c r="W78" i="76"/>
  <c r="Y78" i="76" s="1"/>
  <c r="W77" i="76"/>
  <c r="V77" i="76"/>
  <c r="U77" i="76"/>
  <c r="T77" i="76"/>
  <c r="R77" i="76"/>
  <c r="Q77" i="76"/>
  <c r="W76" i="76"/>
  <c r="Q76" i="76"/>
  <c r="P76" i="76"/>
  <c r="X75" i="76"/>
  <c r="W75" i="76"/>
  <c r="Y75" i="76" s="1"/>
  <c r="W74" i="76"/>
  <c r="V74" i="76"/>
  <c r="U74" i="76"/>
  <c r="T74" i="76"/>
  <c r="S74" i="76"/>
  <c r="R74" i="76"/>
  <c r="Q74" i="76"/>
  <c r="P74" i="76"/>
  <c r="O74" i="76"/>
  <c r="N74" i="76"/>
  <c r="M74" i="76"/>
  <c r="L74" i="76"/>
  <c r="J74" i="76"/>
  <c r="X73" i="76"/>
  <c r="V73" i="76"/>
  <c r="U73" i="76"/>
  <c r="R73" i="76"/>
  <c r="Q73" i="76"/>
  <c r="W72" i="76"/>
  <c r="U72" i="76"/>
  <c r="Y72" i="76" s="1"/>
  <c r="X71" i="76"/>
  <c r="W71" i="76"/>
  <c r="V71" i="76"/>
  <c r="U71" i="76"/>
  <c r="T71" i="76"/>
  <c r="S71" i="76"/>
  <c r="R71" i="76"/>
  <c r="P71" i="76"/>
  <c r="O71" i="76"/>
  <c r="X70" i="76"/>
  <c r="X155" i="76" s="1"/>
  <c r="W70" i="76"/>
  <c r="V70" i="76"/>
  <c r="T70" i="76"/>
  <c r="S70" i="76"/>
  <c r="X67" i="76"/>
  <c r="V67" i="76"/>
  <c r="Y67" i="76" s="1"/>
  <c r="W66" i="76"/>
  <c r="Y66" i="76" s="1"/>
  <c r="W65" i="76"/>
  <c r="K65" i="76"/>
  <c r="V64" i="76"/>
  <c r="Y64" i="76" s="1"/>
  <c r="X63" i="76"/>
  <c r="W63" i="76"/>
  <c r="S63" i="76"/>
  <c r="W62" i="76"/>
  <c r="S62" i="76"/>
  <c r="O62" i="76"/>
  <c r="W61" i="76"/>
  <c r="V61" i="76"/>
  <c r="U61" i="76"/>
  <c r="S61" i="76"/>
  <c r="R61" i="76"/>
  <c r="W60" i="76"/>
  <c r="V60" i="76"/>
  <c r="T60" i="76"/>
  <c r="Q60" i="76"/>
  <c r="K60" i="76"/>
  <c r="W59" i="76"/>
  <c r="Y59" i="76" s="1"/>
  <c r="X58" i="76"/>
  <c r="W58" i="76"/>
  <c r="V58" i="76"/>
  <c r="R58" i="76"/>
  <c r="X57" i="76"/>
  <c r="W57" i="76"/>
  <c r="V57" i="76"/>
  <c r="U57" i="76"/>
  <c r="T57" i="76"/>
  <c r="S57" i="76"/>
  <c r="R57" i="76"/>
  <c r="Q57" i="76"/>
  <c r="P57" i="76"/>
  <c r="O57" i="76"/>
  <c r="N57" i="76"/>
  <c r="M57" i="76"/>
  <c r="L57" i="76"/>
  <c r="K57" i="76"/>
  <c r="J57" i="76"/>
  <c r="X56" i="76"/>
  <c r="W56" i="76"/>
  <c r="V56" i="76"/>
  <c r="U56" i="76"/>
  <c r="T56" i="76"/>
  <c r="S56" i="76"/>
  <c r="O56" i="76"/>
  <c r="M56" i="76"/>
  <c r="K56" i="76"/>
  <c r="T55" i="76"/>
  <c r="Q55" i="76"/>
  <c r="M55" i="76"/>
  <c r="X54" i="76"/>
  <c r="W54" i="76"/>
  <c r="V54" i="76"/>
  <c r="U54" i="76"/>
  <c r="T54" i="76"/>
  <c r="S54" i="76"/>
  <c r="R54" i="76"/>
  <c r="P54" i="76"/>
  <c r="O54" i="76"/>
  <c r="M54" i="76"/>
  <c r="J54" i="76"/>
  <c r="R53" i="76"/>
  <c r="M53" i="76"/>
  <c r="X52" i="76"/>
  <c r="W52" i="76"/>
  <c r="V52" i="76"/>
  <c r="S52" i="76"/>
  <c r="N52" i="76"/>
  <c r="X51" i="76"/>
  <c r="W51" i="76"/>
  <c r="V51" i="76"/>
  <c r="U51" i="76"/>
  <c r="T51" i="76"/>
  <c r="S51" i="76"/>
  <c r="R51" i="76"/>
  <c r="Q51" i="76"/>
  <c r="P51" i="76"/>
  <c r="O51" i="76"/>
  <c r="N51" i="76"/>
  <c r="M51" i="76"/>
  <c r="L51" i="76"/>
  <c r="K51" i="76"/>
  <c r="J51" i="76"/>
  <c r="X50" i="76"/>
  <c r="W50" i="76"/>
  <c r="V50" i="76"/>
  <c r="R49" i="76"/>
  <c r="Y49" i="76" s="1"/>
  <c r="X48" i="76"/>
  <c r="W48" i="76"/>
  <c r="U48" i="76"/>
  <c r="T48" i="76"/>
  <c r="R48" i="76"/>
  <c r="Q48" i="76"/>
  <c r="P48" i="76"/>
  <c r="N48" i="76"/>
  <c r="M48" i="76"/>
  <c r="L48" i="76"/>
  <c r="K48" i="76"/>
  <c r="J48" i="76"/>
  <c r="X47" i="76"/>
  <c r="W47" i="76"/>
  <c r="V47" i="76"/>
  <c r="U47" i="76"/>
  <c r="T47" i="76"/>
  <c r="S47" i="76"/>
  <c r="R47" i="76"/>
  <c r="Q47" i="76"/>
  <c r="P47" i="76"/>
  <c r="O47" i="76"/>
  <c r="N47" i="76"/>
  <c r="M47" i="76"/>
  <c r="L47" i="76"/>
  <c r="K47" i="76"/>
  <c r="J47" i="76"/>
  <c r="W46" i="76"/>
  <c r="Y46" i="76" s="1"/>
  <c r="X45" i="76"/>
  <c r="W45" i="76"/>
  <c r="V45" i="76"/>
  <c r="U45" i="76"/>
  <c r="T45" i="76"/>
  <c r="S45" i="76"/>
  <c r="R45" i="76"/>
  <c r="Q45" i="76"/>
  <c r="P45" i="76"/>
  <c r="O45" i="76"/>
  <c r="N45" i="76"/>
  <c r="K45" i="76"/>
  <c r="J45" i="76"/>
  <c r="Y44" i="76"/>
  <c r="X44" i="76"/>
  <c r="X43" i="76"/>
  <c r="S43" i="76"/>
  <c r="Q43" i="76"/>
  <c r="M43" i="76"/>
  <c r="X42" i="76"/>
  <c r="W42" i="76"/>
  <c r="U42" i="76"/>
  <c r="T42" i="76"/>
  <c r="S42" i="76"/>
  <c r="Q42" i="76"/>
  <c r="P42" i="76"/>
  <c r="O42" i="76"/>
  <c r="W41" i="76"/>
  <c r="J41" i="76"/>
  <c r="X40" i="76"/>
  <c r="W40" i="76"/>
  <c r="V40" i="76"/>
  <c r="U40" i="76"/>
  <c r="T40" i="76"/>
  <c r="S40" i="76"/>
  <c r="R40" i="76"/>
  <c r="N40" i="76"/>
  <c r="M40" i="76"/>
  <c r="K40" i="76"/>
  <c r="L39" i="76"/>
  <c r="Y39" i="76" s="1"/>
  <c r="W38" i="76"/>
  <c r="V38" i="76"/>
  <c r="U38" i="76"/>
  <c r="T38" i="76"/>
  <c r="S38" i="76"/>
  <c r="X37" i="76"/>
  <c r="V37" i="76"/>
  <c r="U37" i="76"/>
  <c r="P37" i="76"/>
  <c r="X36" i="76"/>
  <c r="W36" i="76"/>
  <c r="U36" i="76"/>
  <c r="T36" i="76"/>
  <c r="S36" i="76"/>
  <c r="R36" i="76"/>
  <c r="Q36" i="76"/>
  <c r="P36" i="76"/>
  <c r="X35" i="76"/>
  <c r="W35" i="76"/>
  <c r="V35" i="76"/>
  <c r="U35" i="76"/>
  <c r="T35" i="76"/>
  <c r="S35" i="76"/>
  <c r="R35" i="76"/>
  <c r="Q35" i="76"/>
  <c r="P35" i="76"/>
  <c r="O35" i="76"/>
  <c r="N35" i="76"/>
  <c r="W34" i="76"/>
  <c r="T34" i="76"/>
  <c r="Q34" i="76"/>
  <c r="J34" i="76"/>
  <c r="X33" i="76"/>
  <c r="W33" i="76"/>
  <c r="V33" i="76"/>
  <c r="U33" i="76"/>
  <c r="T33" i="76"/>
  <c r="S33" i="76"/>
  <c r="R33" i="76"/>
  <c r="W32" i="76"/>
  <c r="T32" i="76"/>
  <c r="S32" i="76"/>
  <c r="R32" i="76"/>
  <c r="N32" i="76"/>
  <c r="J32" i="76"/>
  <c r="X31" i="76"/>
  <c r="W31" i="76"/>
  <c r="V31" i="76"/>
  <c r="U31" i="76"/>
  <c r="S31" i="76"/>
  <c r="Q31" i="76"/>
  <c r="P31" i="76"/>
  <c r="N31" i="76"/>
  <c r="K31" i="76"/>
  <c r="J31" i="76"/>
  <c r="Y30" i="76"/>
  <c r="X30" i="76"/>
  <c r="W29" i="76"/>
  <c r="V29" i="76"/>
  <c r="U29" i="76"/>
  <c r="Q29" i="76"/>
  <c r="P29" i="76"/>
  <c r="O29" i="76"/>
  <c r="N29" i="76"/>
  <c r="M29" i="76"/>
  <c r="L29" i="76"/>
  <c r="K29" i="76"/>
  <c r="J29" i="76"/>
  <c r="X28" i="76"/>
  <c r="W28" i="76"/>
  <c r="V28" i="76"/>
  <c r="T28" i="76"/>
  <c r="R28" i="76"/>
  <c r="Q28" i="76"/>
  <c r="P28" i="76"/>
  <c r="N28" i="76"/>
  <c r="M28" i="76"/>
  <c r="V27" i="76"/>
  <c r="Y27" i="76" s="1"/>
  <c r="X26" i="76"/>
  <c r="V26" i="76"/>
  <c r="O26" i="76"/>
  <c r="W25" i="76"/>
  <c r="S25" i="76"/>
  <c r="R25" i="76"/>
  <c r="P25" i="76"/>
  <c r="L25" i="76"/>
  <c r="W24" i="76"/>
  <c r="V24" i="76"/>
  <c r="U24" i="76"/>
  <c r="T24" i="76"/>
  <c r="S24" i="76"/>
  <c r="R24" i="76"/>
  <c r="Q24" i="76"/>
  <c r="P24" i="76"/>
  <c r="O24" i="76"/>
  <c r="N24" i="76"/>
  <c r="L24" i="76"/>
  <c r="K24" i="76"/>
  <c r="J24" i="76"/>
  <c r="X23" i="76"/>
  <c r="X68" i="76" s="1"/>
  <c r="W23" i="76"/>
  <c r="V23" i="76"/>
  <c r="U23" i="76"/>
  <c r="S23" i="76"/>
  <c r="R23" i="76"/>
  <c r="Q23" i="76"/>
  <c r="P23" i="76"/>
  <c r="O23" i="76"/>
  <c r="M23" i="76"/>
  <c r="L23" i="76"/>
  <c r="K23" i="76"/>
  <c r="W20" i="76"/>
  <c r="Y20" i="76" s="1"/>
  <c r="Y19" i="76"/>
  <c r="X19" i="76"/>
  <c r="W18" i="76"/>
  <c r="Y18" i="76" s="1"/>
  <c r="X17" i="76"/>
  <c r="W17" i="76"/>
  <c r="V17" i="76"/>
  <c r="U17" i="76"/>
  <c r="T17" i="76"/>
  <c r="S17" i="76"/>
  <c r="R17" i="76"/>
  <c r="P17" i="76"/>
  <c r="O17" i="76"/>
  <c r="L17" i="76"/>
  <c r="J17" i="76"/>
  <c r="X16" i="76"/>
  <c r="W16" i="76"/>
  <c r="Y16" i="76" s="1"/>
  <c r="X15" i="76"/>
  <c r="W15" i="76"/>
  <c r="V15" i="76"/>
  <c r="T15" i="76"/>
  <c r="S15" i="76"/>
  <c r="W14" i="76"/>
  <c r="Y14" i="76" s="1"/>
  <c r="Y13" i="76"/>
  <c r="X13" i="76"/>
  <c r="X21" i="76" s="1"/>
  <c r="W12" i="76"/>
  <c r="Y12" i="76" s="1"/>
  <c r="W11" i="76"/>
  <c r="V11" i="76"/>
  <c r="Y10" i="76"/>
  <c r="Q10" i="76"/>
  <c r="M9" i="76"/>
  <c r="L9" i="76"/>
  <c r="M8" i="76"/>
  <c r="Y8" i="76" s="1"/>
  <c r="K7" i="76"/>
  <c r="Y7" i="76" s="1"/>
  <c r="K6" i="76"/>
  <c r="Y6" i="76" s="1"/>
  <c r="Q5" i="76"/>
  <c r="Y5" i="76" s="1"/>
  <c r="P4" i="76"/>
  <c r="Y4" i="76" s="1"/>
  <c r="O3" i="76"/>
  <c r="Y3" i="76" s="1"/>
  <c r="N2" i="76"/>
  <c r="Y2" i="76" s="1"/>
  <c r="Z2" i="76" s="1"/>
  <c r="X312" i="76" l="1"/>
  <c r="Y108" i="76"/>
  <c r="Y194" i="76"/>
  <c r="Y247" i="76"/>
  <c r="Y9" i="76"/>
  <c r="Y11" i="76"/>
  <c r="Y262" i="76"/>
  <c r="Y139" i="76"/>
  <c r="Y161" i="76"/>
  <c r="Y71" i="76"/>
  <c r="Y239" i="76"/>
  <c r="Y26" i="76"/>
  <c r="Y63" i="76"/>
  <c r="Y116" i="76"/>
  <c r="Y174" i="76"/>
  <c r="Y269" i="76"/>
  <c r="Y283" i="76"/>
  <c r="Y298" i="76"/>
  <c r="Y65" i="76"/>
  <c r="Y88" i="76"/>
  <c r="Y89" i="76"/>
  <c r="Y140" i="76"/>
  <c r="Y154" i="76"/>
  <c r="Y160" i="76"/>
  <c r="Y225" i="76"/>
  <c r="Y254" i="76"/>
  <c r="Y256" i="76"/>
  <c r="Y54" i="76"/>
  <c r="Y136" i="76"/>
  <c r="Y137" i="76"/>
  <c r="Y200" i="76"/>
  <c r="Y201" i="76"/>
  <c r="Y212" i="76"/>
  <c r="Y223" i="76"/>
  <c r="Y302" i="76"/>
  <c r="Y303" i="76"/>
  <c r="Y307" i="76"/>
  <c r="Y23" i="76"/>
  <c r="Y24" i="76"/>
  <c r="Y33" i="76"/>
  <c r="Y34" i="76"/>
  <c r="Y38" i="76"/>
  <c r="Y120" i="76"/>
  <c r="Y132" i="76"/>
  <c r="Y168" i="76"/>
  <c r="Y177" i="76"/>
  <c r="Y178" i="76"/>
  <c r="Y181" i="76"/>
  <c r="Y183" i="76"/>
  <c r="Y245" i="76"/>
  <c r="Y255" i="76"/>
  <c r="Y281" i="76"/>
  <c r="Y305" i="76"/>
  <c r="Y15" i="76"/>
  <c r="Y29" i="76"/>
  <c r="Y74" i="76"/>
  <c r="Y87" i="76"/>
  <c r="Y91" i="76"/>
  <c r="Y93" i="76"/>
  <c r="Y95" i="76"/>
  <c r="Y99" i="76"/>
  <c r="Y113" i="76"/>
  <c r="Y128" i="76"/>
  <c r="Y129" i="76"/>
  <c r="Y130" i="76"/>
  <c r="Y147" i="76"/>
  <c r="Y185" i="76"/>
  <c r="Y186" i="76"/>
  <c r="Y204" i="76"/>
  <c r="Y218" i="76"/>
  <c r="Y228" i="76"/>
  <c r="Y229" i="76"/>
  <c r="Y230" i="76"/>
  <c r="Y232" i="76"/>
  <c r="Y233" i="76"/>
  <c r="Y234" i="76"/>
  <c r="Y25" i="76"/>
  <c r="Y31" i="76"/>
  <c r="Y53" i="76"/>
  <c r="Y58" i="76"/>
  <c r="Y61" i="76"/>
  <c r="Y62" i="76"/>
  <c r="Y70" i="76"/>
  <c r="Y79" i="76"/>
  <c r="Y84" i="76"/>
  <c r="Y90" i="76"/>
  <c r="Y112" i="76"/>
  <c r="Y117" i="76"/>
  <c r="Y144" i="76"/>
  <c r="Y153" i="76"/>
  <c r="Y157" i="76"/>
  <c r="Y159" i="76"/>
  <c r="Y165" i="76"/>
  <c r="Y166" i="76"/>
  <c r="Y170" i="76"/>
  <c r="Y175" i="76"/>
  <c r="Y180" i="76"/>
  <c r="Y202" i="76"/>
  <c r="Y207" i="76"/>
  <c r="Y209" i="76"/>
  <c r="Y210" i="76"/>
  <c r="Y213" i="76"/>
  <c r="Y220" i="76"/>
  <c r="Y221" i="76"/>
  <c r="Y226" i="76"/>
  <c r="Y17" i="76"/>
  <c r="Y50" i="76"/>
  <c r="Y55" i="76"/>
  <c r="Y57" i="76"/>
  <c r="Y76" i="76"/>
  <c r="Y94" i="76"/>
  <c r="Y98" i="76"/>
  <c r="Y106" i="76"/>
  <c r="Y107" i="76"/>
  <c r="Y109" i="76"/>
  <c r="Y114" i="76"/>
  <c r="Y133" i="76"/>
  <c r="Y135" i="76"/>
  <c r="Y148" i="76"/>
  <c r="Y150" i="76"/>
  <c r="Y215" i="76"/>
  <c r="Y231" i="76"/>
  <c r="Y244" i="76"/>
  <c r="Y249" i="76"/>
  <c r="Y261" i="76"/>
  <c r="Y267" i="76"/>
  <c r="Y268" i="76"/>
  <c r="Y304" i="76"/>
  <c r="Y241" i="76"/>
  <c r="Y253" i="76"/>
  <c r="Y258" i="76"/>
  <c r="Y259" i="76"/>
  <c r="Y264" i="76"/>
  <c r="Y284" i="76"/>
  <c r="Y285" i="76"/>
  <c r="Y287" i="76"/>
  <c r="Y289" i="76"/>
  <c r="Y290" i="76"/>
  <c r="Y238" i="76"/>
  <c r="Y248" i="76"/>
  <c r="Y282" i="76"/>
  <c r="Z3" i="76"/>
  <c r="Z4" i="76" s="1"/>
  <c r="Z5" i="76" s="1"/>
  <c r="Z6" i="76" s="1"/>
  <c r="Z7" i="76" s="1"/>
  <c r="Z8" i="76" s="1"/>
  <c r="Z9" i="76" s="1"/>
  <c r="Z10" i="76" s="1"/>
  <c r="Y28" i="76"/>
  <c r="Y35" i="76"/>
  <c r="Y36" i="76"/>
  <c r="Y42" i="76"/>
  <c r="Y45" i="76"/>
  <c r="Y47" i="76"/>
  <c r="Y48" i="76"/>
  <c r="Y32" i="76"/>
  <c r="Y37" i="76"/>
  <c r="Y41" i="76"/>
  <c r="Y43" i="76"/>
  <c r="Y40" i="76"/>
  <c r="Y92" i="76"/>
  <c r="Y122" i="76"/>
  <c r="Y131" i="76"/>
  <c r="Y149" i="76"/>
  <c r="Y152" i="76"/>
  <c r="Y196" i="76"/>
  <c r="Y217" i="76"/>
  <c r="Y51" i="76"/>
  <c r="Y52" i="76"/>
  <c r="Y56" i="76"/>
  <c r="Y60" i="76"/>
  <c r="Y73" i="76"/>
  <c r="Y83" i="76"/>
  <c r="Y103" i="76"/>
  <c r="Y110" i="76"/>
  <c r="Y145" i="76"/>
  <c r="Y158" i="76"/>
  <c r="Y163" i="76"/>
  <c r="Y169" i="76"/>
  <c r="Y172" i="76"/>
  <c r="Y173" i="76"/>
  <c r="Y176" i="76"/>
  <c r="Y189" i="76"/>
  <c r="Y203" i="76"/>
  <c r="Y277" i="76"/>
  <c r="Y242" i="76"/>
  <c r="Y266" i="76"/>
  <c r="Y77" i="76"/>
  <c r="Y82" i="76"/>
  <c r="Y85" i="76"/>
  <c r="Y96" i="76"/>
  <c r="Y101" i="76"/>
  <c r="Y102" i="76"/>
  <c r="Y123" i="76"/>
  <c r="Y126" i="76"/>
  <c r="Y182" i="76"/>
  <c r="Y214" i="76"/>
  <c r="Y273" i="76"/>
  <c r="Z11" i="76" l="1"/>
  <c r="Z12" i="76" s="1"/>
  <c r="Z13" i="76" s="1"/>
  <c r="Z14" i="76" s="1"/>
  <c r="Z15" i="76" s="1"/>
  <c r="Z16" i="76" s="1"/>
  <c r="Z17" i="76" s="1"/>
  <c r="Z18" i="76" s="1"/>
  <c r="Z19" i="76" s="1"/>
  <c r="Z20" i="76" s="1"/>
  <c r="Z24" i="76" s="1"/>
  <c r="Z25" i="76" s="1"/>
  <c r="Z26" i="76" s="1"/>
  <c r="Z27" i="76" s="1"/>
  <c r="Z28" i="76" s="1"/>
  <c r="Z29" i="76" s="1"/>
  <c r="Z30" i="76" s="1"/>
  <c r="Z31" i="76" s="1"/>
  <c r="Z32" i="76" s="1"/>
  <c r="Z33" i="76" s="1"/>
  <c r="Z34" i="76" s="1"/>
  <c r="Z35" i="76" s="1"/>
  <c r="Z36" i="76" s="1"/>
  <c r="Z37" i="76" s="1"/>
  <c r="Z38" i="76" s="1"/>
  <c r="Z39" i="76" s="1"/>
  <c r="Z40" i="76" s="1"/>
  <c r="Z41" i="76" s="1"/>
  <c r="Z42" i="76" s="1"/>
  <c r="Z43" i="76" s="1"/>
  <c r="Z44" i="76" s="1"/>
  <c r="Z45" i="76" s="1"/>
  <c r="Z46" i="76" s="1"/>
  <c r="Z47" i="76" s="1"/>
  <c r="Z48" i="76" s="1"/>
  <c r="Z49" i="76" s="1"/>
  <c r="Z50" i="76" s="1"/>
  <c r="Z51" i="76" s="1"/>
  <c r="Z52" i="76" s="1"/>
  <c r="Z53" i="76" s="1"/>
  <c r="Z54" i="76" s="1"/>
  <c r="Z55" i="76" s="1"/>
  <c r="Z56" i="76" s="1"/>
  <c r="Z57" i="76" s="1"/>
  <c r="Z58" i="76" s="1"/>
  <c r="Z59" i="76" s="1"/>
  <c r="Z60" i="76" s="1"/>
  <c r="Z61" i="76" s="1"/>
  <c r="Z62" i="76" s="1"/>
  <c r="Z63" i="76" s="1"/>
  <c r="Z64" i="76" s="1"/>
  <c r="Z65" i="76" s="1"/>
  <c r="Z66" i="76" s="1"/>
  <c r="Z67" i="76" s="1"/>
  <c r="Z71" i="76" s="1"/>
  <c r="Z72" i="76" s="1"/>
  <c r="Z73" i="76" s="1"/>
  <c r="Z74" i="76" s="1"/>
  <c r="Z75" i="76" s="1"/>
  <c r="Z76" i="76" s="1"/>
  <c r="Z77" i="76" s="1"/>
  <c r="Z78" i="76" s="1"/>
  <c r="Z79" i="76" s="1"/>
  <c r="Z80" i="76" s="1"/>
  <c r="Z81" i="76" s="1"/>
  <c r="Z82" i="76" s="1"/>
  <c r="Z83" i="76" s="1"/>
  <c r="Z84" i="76" s="1"/>
  <c r="Z85" i="76" s="1"/>
  <c r="Z86" i="76" s="1"/>
  <c r="Z87" i="76" s="1"/>
  <c r="Z88" i="76" s="1"/>
  <c r="Z89" i="76" s="1"/>
  <c r="Z90" i="76" s="1"/>
  <c r="Z91" i="76" s="1"/>
  <c r="Z92" i="76" s="1"/>
  <c r="Z93" i="76" s="1"/>
  <c r="Z94" i="76" s="1"/>
  <c r="Z95" i="76" s="1"/>
  <c r="Z96" i="76" s="1"/>
  <c r="Z97" i="76" s="1"/>
  <c r="Z98" i="76" s="1"/>
  <c r="Z99" i="76" s="1"/>
  <c r="Z100" i="76" s="1"/>
  <c r="Z101" i="76" s="1"/>
  <c r="Z102" i="76" s="1"/>
  <c r="Z103" i="76" s="1"/>
  <c r="Z104" i="76" s="1"/>
  <c r="Z105" i="76" s="1"/>
  <c r="Z106" i="76" s="1"/>
  <c r="Z107" i="76" s="1"/>
  <c r="Z108" i="76" s="1"/>
  <c r="Z109" i="76" s="1"/>
  <c r="Z110" i="76" s="1"/>
  <c r="Z111" i="76" s="1"/>
  <c r="Z112" i="76" s="1"/>
  <c r="Z113" i="76" s="1"/>
  <c r="Z114" i="76" s="1"/>
  <c r="Z115" i="76" s="1"/>
  <c r="Z116" i="76" s="1"/>
  <c r="Z117" i="76" s="1"/>
  <c r="Z118" i="76" s="1"/>
  <c r="Z119" i="76" s="1"/>
  <c r="Z120" i="76" s="1"/>
  <c r="Z121" i="76" s="1"/>
  <c r="Z122" i="76" s="1"/>
  <c r="Z123" i="76" s="1"/>
  <c r="Z124" i="76" s="1"/>
  <c r="Z125" i="76" s="1"/>
  <c r="Z126" i="76" s="1"/>
  <c r="Z127" i="76" s="1"/>
  <c r="Z128" i="76" s="1"/>
  <c r="Z129" i="76" s="1"/>
  <c r="Z130" i="76" s="1"/>
  <c r="Z131" i="76" s="1"/>
  <c r="Z132" i="76" s="1"/>
  <c r="Z133" i="76" s="1"/>
  <c r="Z134" i="76" s="1"/>
  <c r="Z135" i="76" s="1"/>
  <c r="Z136" i="76" s="1"/>
  <c r="Z137" i="76" s="1"/>
  <c r="Z138" i="76" s="1"/>
  <c r="Z139" i="76" s="1"/>
  <c r="Z140" i="76" s="1"/>
  <c r="Z141" i="76" s="1"/>
  <c r="Z142" i="76" s="1"/>
  <c r="Z143" i="76" s="1"/>
  <c r="Z144" i="76" s="1"/>
  <c r="Z145" i="76" s="1"/>
  <c r="Z146" i="76" s="1"/>
  <c r="Z147" i="76" s="1"/>
  <c r="Z148" i="76" s="1"/>
  <c r="Z149" i="76" s="1"/>
  <c r="Z150" i="76" s="1"/>
  <c r="Z151" i="76" s="1"/>
  <c r="Z152" i="76" s="1"/>
  <c r="Z153" i="76" s="1"/>
  <c r="Z154" i="76" s="1"/>
  <c r="Z158" i="76" s="1"/>
  <c r="Z159" i="76" s="1"/>
  <c r="Z160" i="76" s="1"/>
  <c r="Z161" i="76" s="1"/>
  <c r="Z162" i="76" s="1"/>
  <c r="Z163" i="76" s="1"/>
  <c r="Z164" i="76" s="1"/>
  <c r="Z165" i="76" s="1"/>
  <c r="Z166" i="76" s="1"/>
  <c r="Z167" i="76" s="1"/>
  <c r="Z168" i="76" s="1"/>
  <c r="Z169" i="76" s="1"/>
  <c r="Z170" i="76" s="1"/>
  <c r="Z171" i="76" s="1"/>
  <c r="Z172" i="76" s="1"/>
  <c r="Z173" i="76" s="1"/>
  <c r="Z174" i="76" s="1"/>
  <c r="Z175" i="76" s="1"/>
  <c r="Z176" i="76" s="1"/>
  <c r="Z177" i="76" s="1"/>
  <c r="Z178" i="76" s="1"/>
  <c r="Z179" i="76" s="1"/>
  <c r="Z180" i="76" s="1"/>
  <c r="Z181" i="76" s="1"/>
  <c r="Z182" i="76" s="1"/>
  <c r="Z183" i="76" s="1"/>
  <c r="Z184" i="76" s="1"/>
  <c r="Z185" i="76" s="1"/>
  <c r="Z186" i="76" s="1"/>
  <c r="Z187" i="76" s="1"/>
  <c r="Z188" i="76" s="1"/>
  <c r="Z189" i="76" s="1"/>
  <c r="Z190" i="76" s="1"/>
  <c r="Z191" i="76" s="1"/>
  <c r="Z192" i="76" s="1"/>
  <c r="Z193" i="76" s="1"/>
  <c r="Z194" i="76" s="1"/>
  <c r="Z195" i="76" s="1"/>
  <c r="Z196" i="76" s="1"/>
  <c r="Z197" i="76" s="1"/>
  <c r="Z198" i="76" s="1"/>
  <c r="Z199" i="76" s="1"/>
  <c r="Z200" i="76" s="1"/>
  <c r="Z201" i="76" s="1"/>
  <c r="Z202" i="76" s="1"/>
  <c r="Z203" i="76" s="1"/>
  <c r="Z204" i="76" s="1"/>
  <c r="Z205" i="76" s="1"/>
  <c r="Z206" i="76" s="1"/>
  <c r="Z207" i="76" s="1"/>
  <c r="Z208" i="76" s="1"/>
  <c r="Z209" i="76" s="1"/>
  <c r="Z210" i="76" s="1"/>
  <c r="Z211" i="76" s="1"/>
  <c r="Z212" i="76" s="1"/>
  <c r="Z213" i="76" s="1"/>
  <c r="Z214" i="76" s="1"/>
  <c r="Z215" i="76" s="1"/>
  <c r="Z216" i="76" s="1"/>
  <c r="Z217" i="76" s="1"/>
  <c r="Z218" i="76" s="1"/>
  <c r="Z219" i="76" s="1"/>
  <c r="Z220" i="76" s="1"/>
  <c r="Z221" i="76" s="1"/>
  <c r="Z222" i="76" s="1"/>
  <c r="Z223" i="76" s="1"/>
  <c r="Z224" i="76" s="1"/>
  <c r="Z225" i="76" s="1"/>
  <c r="Z226" i="76" s="1"/>
  <c r="Z227" i="76" s="1"/>
  <c r="Z228" i="76" s="1"/>
  <c r="Z229" i="76" s="1"/>
  <c r="Z230" i="76" s="1"/>
  <c r="Z231" i="76" s="1"/>
  <c r="Z232" i="76" s="1"/>
  <c r="Z233" i="76" s="1"/>
  <c r="Z234" i="76" s="1"/>
  <c r="Z235" i="76" s="1"/>
  <c r="Z236" i="76" s="1"/>
  <c r="Z237" i="76" s="1"/>
  <c r="Z238" i="76" s="1"/>
  <c r="Z239" i="76" s="1"/>
  <c r="Z240" i="76" s="1"/>
  <c r="Z241" i="76" s="1"/>
  <c r="Z242" i="76" s="1"/>
  <c r="Z243" i="76" s="1"/>
  <c r="Z244" i="76" s="1"/>
  <c r="Z245" i="76" s="1"/>
  <c r="Z246" i="76" s="1"/>
  <c r="Z247" i="76" s="1"/>
  <c r="Z248" i="76" s="1"/>
  <c r="Z249" i="76" s="1"/>
  <c r="Z250" i="76" s="1"/>
  <c r="Z251" i="76" s="1"/>
  <c r="Z252" i="76" s="1"/>
  <c r="Z253" i="76" s="1"/>
  <c r="Z254" i="76" s="1"/>
  <c r="Z255" i="76" s="1"/>
  <c r="Z256" i="76" s="1"/>
  <c r="Z257" i="76" s="1"/>
  <c r="Z258" i="76" s="1"/>
  <c r="Z259" i="76" s="1"/>
  <c r="Z260" i="76" s="1"/>
  <c r="Z261" i="76" s="1"/>
  <c r="Z262" i="76" s="1"/>
  <c r="Z263" i="76" s="1"/>
  <c r="Z264" i="76" s="1"/>
  <c r="Z265" i="76" s="1"/>
  <c r="Z266" i="76" s="1"/>
  <c r="Z267" i="76" s="1"/>
  <c r="Z268" i="76" s="1"/>
  <c r="Z269" i="76" s="1"/>
  <c r="Z270" i="76" s="1"/>
  <c r="Z271" i="76" s="1"/>
  <c r="Z272" i="76" s="1"/>
  <c r="Z273" i="76" s="1"/>
  <c r="Z274" i="76" s="1"/>
  <c r="Z275" i="76" s="1"/>
  <c r="Z276" i="76" s="1"/>
  <c r="Z277" i="76" s="1"/>
  <c r="Z278" i="76" s="1"/>
  <c r="Z279" i="76" s="1"/>
  <c r="Z280" i="76" s="1"/>
  <c r="Z281" i="76" s="1"/>
  <c r="Z282" i="76" s="1"/>
  <c r="Z283" i="76" s="1"/>
  <c r="Z284" i="76" s="1"/>
  <c r="Z285" i="76" s="1"/>
  <c r="Z286" i="76" s="1"/>
  <c r="Z287" i="76" s="1"/>
  <c r="Z288" i="76" s="1"/>
  <c r="Z289" i="76" s="1"/>
  <c r="Z290" i="76" s="1"/>
  <c r="Z291" i="76" s="1"/>
  <c r="Z292" i="76" s="1"/>
  <c r="Z293" i="76" s="1"/>
  <c r="Z294" i="76" s="1"/>
  <c r="Z295" i="76" s="1"/>
  <c r="Z296" i="76" s="1"/>
  <c r="Z297" i="76" s="1"/>
  <c r="Z298" i="76" s="1"/>
  <c r="Z299" i="76" s="1"/>
  <c r="Z300" i="76" s="1"/>
  <c r="Z301" i="76" s="1"/>
  <c r="Z302" i="76" s="1"/>
  <c r="Z303" i="76" s="1"/>
  <c r="Z304" i="76" s="1"/>
  <c r="Z305" i="76" s="1"/>
  <c r="Z306" i="76" s="1"/>
  <c r="Z307" i="76" s="1"/>
  <c r="Z308" i="76" s="1"/>
  <c r="Z309" i="76" s="1"/>
  <c r="B18" i="73"/>
  <c r="B19" i="73"/>
  <c r="B17" i="73"/>
  <c r="B20" i="73"/>
  <c r="B21" i="73"/>
  <c r="B48" i="73"/>
  <c r="D48" i="73"/>
  <c r="E48" i="73"/>
  <c r="B43" i="73" l="1"/>
  <c r="C48" i="73"/>
  <c r="B53" i="73"/>
  <c r="E53" i="73"/>
  <c r="B15" i="73"/>
  <c r="B25" i="73" s="1"/>
  <c r="C53" i="73" l="1"/>
  <c r="D53" i="73"/>
</calcChain>
</file>

<file path=xl/sharedStrings.xml><?xml version="1.0" encoding="utf-8"?>
<sst xmlns="http://schemas.openxmlformats.org/spreadsheetml/2006/main" count="1327" uniqueCount="703">
  <si>
    <t>IF 2012</t>
  </si>
  <si>
    <t>LRSV</t>
  </si>
  <si>
    <t>-</t>
  </si>
  <si>
    <t>EDB</t>
  </si>
  <si>
    <t>FRAIB</t>
  </si>
  <si>
    <t>CNRGV</t>
  </si>
  <si>
    <t>IF 2014</t>
  </si>
  <si>
    <t xml:space="preserve"> </t>
  </si>
  <si>
    <t>SETE</t>
  </si>
  <si>
    <t xml:space="preserve"> Journal</t>
  </si>
  <si>
    <t>IF 2013</t>
  </si>
  <si>
    <t>IF 2015</t>
  </si>
  <si>
    <t>Total</t>
  </si>
  <si>
    <t>Cumul</t>
  </si>
  <si>
    <t>ACS CHEM BIOL</t>
  </si>
  <si>
    <t>ACTA AGR SCAND B-S P</t>
  </si>
  <si>
    <t>ACTA BIOCHIM POL</t>
  </si>
  <si>
    <t>ACTA BOT GALLICA</t>
  </si>
  <si>
    <t>ACTA CRYSTALLOGR D</t>
  </si>
  <si>
    <t>Acta Horticulturae</t>
  </si>
  <si>
    <t>Acta Societatis Zoologicae Bohemicae</t>
  </si>
  <si>
    <t>ACTA ZOOL-STOCKHOLM</t>
  </si>
  <si>
    <t>ACTUAL CHIMIQUE</t>
  </si>
  <si>
    <t>ADV BOT RES</t>
  </si>
  <si>
    <t>ADV ECOL RES</t>
  </si>
  <si>
    <t>ADV EXP MED BIOL</t>
  </si>
  <si>
    <t>AFR J MICROBIOL RES</t>
  </si>
  <si>
    <t>AGR ECOSYST ENVIRON</t>
  </si>
  <si>
    <t>AGRON SUSTAIN DEV</t>
  </si>
  <si>
    <t>ALGAL RES</t>
  </si>
  <si>
    <t>ALLERGY</t>
  </si>
  <si>
    <t>AMB-EXPRESS</t>
  </si>
  <si>
    <t>AMBIO</t>
  </si>
  <si>
    <t>AM J BOT</t>
  </si>
  <si>
    <t>AM J HUM GENET</t>
  </si>
  <si>
    <t>AM J PHYS ANTHROPOL</t>
  </si>
  <si>
    <t>AM J PRIMATOL</t>
  </si>
  <si>
    <t>AM NAT</t>
  </si>
  <si>
    <t>AMPHIBIA-REPTILIA</t>
  </si>
  <si>
    <t>ANIM BEHAV</t>
  </si>
  <si>
    <t>ANIM CONSERV</t>
  </si>
  <si>
    <t>ANN BOT-LONDON</t>
  </si>
  <si>
    <t>ANN FOREST SCI</t>
  </si>
  <si>
    <t>ANN LIMNOL-INT J LIM</t>
  </si>
  <si>
    <t>ANN SOC ENTOMOL FR</t>
  </si>
  <si>
    <t>ANNU REV ECOL EVOL S</t>
  </si>
  <si>
    <t>ANNU REV PHYTOPATHOL</t>
  </si>
  <si>
    <t>AOB PLANTS</t>
  </si>
  <si>
    <t>APPL ENVIRON MICROB</t>
  </si>
  <si>
    <t>APPL SOIL ECOL</t>
  </si>
  <si>
    <t>AQUAT BIOL</t>
  </si>
  <si>
    <t>AQUAT CONSERV</t>
  </si>
  <si>
    <t>AQUAT ECOL</t>
  </si>
  <si>
    <t>AQUAT SCI</t>
  </si>
  <si>
    <t>AQUAT TOXICOL</t>
  </si>
  <si>
    <t>ARCH BIOCHEM BIOPHYS</t>
  </si>
  <si>
    <t>ARCH BIOL SCI</t>
  </si>
  <si>
    <t>ARCT ANTARCT ALP RES</t>
  </si>
  <si>
    <t>ARTHROPOD-PLANT INTE</t>
  </si>
  <si>
    <t>ATMOS SCI LETT</t>
  </si>
  <si>
    <t>AUK</t>
  </si>
  <si>
    <t>AUST J CROP SCI</t>
  </si>
  <si>
    <t>AUSTRALAS PLANT PATH</t>
  </si>
  <si>
    <t>AUSTRAL ECOL</t>
  </si>
  <si>
    <t>BBA-PROTEINS PROTEOM</t>
  </si>
  <si>
    <t>B ENTOMOL RES</t>
  </si>
  <si>
    <t>B INSECTOL</t>
  </si>
  <si>
    <t>BASIC APPL ECOL</t>
  </si>
  <si>
    <t>BBA-MOL CELL RES</t>
  </si>
  <si>
    <t>BEHAV ECOL</t>
  </si>
  <si>
    <t>BEHAV ECOL SOCIOBIOL</t>
  </si>
  <si>
    <t>BEHAV PROCESS</t>
  </si>
  <si>
    <t>BEHAVIOUR</t>
  </si>
  <si>
    <t>BIOCHEM BIOPH RES CO</t>
  </si>
  <si>
    <t>BIOCHEM J</t>
  </si>
  <si>
    <t>BIOCHEM SYST ECOL</t>
  </si>
  <si>
    <t>BIOCHIMIE</t>
  </si>
  <si>
    <t>BIOCONJUGATE CHEM</t>
  </si>
  <si>
    <t>BIODIVERS CONSERV</t>
  </si>
  <si>
    <t>BIOINFORMATICS</t>
  </si>
  <si>
    <t>BIOL CONSERV</t>
  </si>
  <si>
    <t>BIOL INVASIONS</t>
  </si>
  <si>
    <t>BIOL J LINN SOC</t>
  </si>
  <si>
    <t>BIOL LETTERS</t>
  </si>
  <si>
    <t>BIOL REV</t>
  </si>
  <si>
    <t>BIOTROPICA</t>
  </si>
  <si>
    <t>BOT J LINN SOC</t>
  </si>
  <si>
    <t>CONSERV BIOL</t>
  </si>
  <si>
    <t>CONSERV GENET</t>
  </si>
  <si>
    <t>CR BIOL</t>
  </si>
  <si>
    <t>CURR BIOL</t>
  </si>
  <si>
    <t>CURR OPIN PLANT BIOL</t>
  </si>
  <si>
    <t>CYBIUM</t>
  </si>
  <si>
    <t>DIVERS DISTRIB</t>
  </si>
  <si>
    <t>ECOL APPL</t>
  </si>
  <si>
    <t>ECOL EVOL</t>
  </si>
  <si>
    <t>ECOL FRESHW FISH</t>
  </si>
  <si>
    <t>ECOL INDIC</t>
  </si>
  <si>
    <t>ECOL LETT</t>
  </si>
  <si>
    <t>ECOL MODEL</t>
  </si>
  <si>
    <t>ECOLOGY</t>
  </si>
  <si>
    <t>ECOSYSTEMS</t>
  </si>
  <si>
    <t>ECOTOX ENVIRON SAFE</t>
  </si>
  <si>
    <t>ELIFE</t>
  </si>
  <si>
    <t>ENVIRON EXP BOT</t>
  </si>
  <si>
    <t>ENVIRON MICROBIOL</t>
  </si>
  <si>
    <t>ENVIRON POLLUT</t>
  </si>
  <si>
    <t>ENVIRON SCI POLLUT R</t>
  </si>
  <si>
    <t>EVOL APPL</t>
  </si>
  <si>
    <t>EVOLUTION</t>
  </si>
  <si>
    <t>FEBS LETT</t>
  </si>
  <si>
    <t>FEMS MICROBIOL ECOL</t>
  </si>
  <si>
    <t>FISHERIES MANAG ECOL</t>
  </si>
  <si>
    <t>FOREST ECOL MANAG</t>
  </si>
  <si>
    <t>FRESHWATER BIOL</t>
  </si>
  <si>
    <t>FRONT ECOL ENVIRON</t>
  </si>
  <si>
    <t>FRONT MICROBIOL</t>
  </si>
  <si>
    <t>FUNCT ECOL</t>
  </si>
  <si>
    <t>FUNGAL BIOL-UK</t>
  </si>
  <si>
    <t>G3-GENES GENOM GENET</t>
  </si>
  <si>
    <t>GENES-BASEL</t>
  </si>
  <si>
    <t>GENETICA</t>
  </si>
  <si>
    <t>GENETICS</t>
  </si>
  <si>
    <t>GENOME BIOL EVOL</t>
  </si>
  <si>
    <t>GIGASCIENCE</t>
  </si>
  <si>
    <t>GLOBAL CHANGE BIOL</t>
  </si>
  <si>
    <t>GLOBAL ECOL BIOGEOGR</t>
  </si>
  <si>
    <t>HEREDITY</t>
  </si>
  <si>
    <t>HYDROBIOLOGIA</t>
  </si>
  <si>
    <t>INSECT CONSERV DIVER</t>
  </si>
  <si>
    <t>ISME J</t>
  </si>
  <si>
    <t>J ANIM ECOL</t>
  </si>
  <si>
    <t>J APPL ECOL</t>
  </si>
  <si>
    <t>J BIOGEOGR</t>
  </si>
  <si>
    <t>J CHEM ECOL</t>
  </si>
  <si>
    <t>J ECOL</t>
  </si>
  <si>
    <t>J EVOLUTION BIOL</t>
  </si>
  <si>
    <t>J EXP BOT</t>
  </si>
  <si>
    <t>J HERED</t>
  </si>
  <si>
    <t>J INTEGR PLANT BIOL</t>
  </si>
  <si>
    <t>J NAT CONSERV</t>
  </si>
  <si>
    <t>J THERM BIOL</t>
  </si>
  <si>
    <t>KNOWL MANAG AQUAT EC</t>
  </si>
  <si>
    <t>LANDSCAPE ECOL</t>
  </si>
  <si>
    <t>LANDSCAPE URBAN PLAN</t>
  </si>
  <si>
    <t>MBIO</t>
  </si>
  <si>
    <t>METHODS ECOL EVOL</t>
  </si>
  <si>
    <t>METHODS MOL BIOL</t>
  </si>
  <si>
    <t>MOL BIOL EVOL</t>
  </si>
  <si>
    <t>MOL ECOL</t>
  </si>
  <si>
    <t>MOL ECOL RESOUR</t>
  </si>
  <si>
    <t>MOL PHYLOGENET EVOL</t>
  </si>
  <si>
    <t>MOL PLANT</t>
  </si>
  <si>
    <t>MOL PLANT MICROBE IN</t>
  </si>
  <si>
    <t>MOL PLANT PATHOL</t>
  </si>
  <si>
    <t>NAT COMMUN</t>
  </si>
  <si>
    <t>NAT CLIM CHANGE</t>
  </si>
  <si>
    <t>NAT GENET</t>
  </si>
  <si>
    <t>NAT PLANTS</t>
  </si>
  <si>
    <t>NATURE</t>
  </si>
  <si>
    <t>NEW PHYTOL</t>
  </si>
  <si>
    <t>NUCLEIC ACIDS RES</t>
  </si>
  <si>
    <t>OIKOS</t>
  </si>
  <si>
    <t>ORG DIVERS EVOL</t>
  </si>
  <si>
    <t>P NATL ACAD SCI USA</t>
  </si>
  <si>
    <t>P ROY SOC B-BIOL SCI</t>
  </si>
  <si>
    <t>PHILOS T R SOC B</t>
  </si>
  <si>
    <t>PHYTOTAXA</t>
  </si>
  <si>
    <t>PLANTA</t>
  </si>
  <si>
    <t>PLANT CELL</t>
  </si>
  <si>
    <t>PLANT CELL ENVIRON</t>
  </si>
  <si>
    <t>PLANT CELL PHYSIOL</t>
  </si>
  <si>
    <t>PLANT J</t>
  </si>
  <si>
    <t>PLANT MOL BIOL</t>
  </si>
  <si>
    <t>PLANT PHYSIOL</t>
  </si>
  <si>
    <t>PLANT PHYSIOL BIOCH</t>
  </si>
  <si>
    <t>PLANT SCI</t>
  </si>
  <si>
    <t>PLANT SOIL</t>
  </si>
  <si>
    <t>PLOS ONE</t>
  </si>
  <si>
    <t>REMOTE SENS ENVIRON</t>
  </si>
  <si>
    <t>SCIENCE</t>
  </si>
  <si>
    <t>SCI REP-UK</t>
  </si>
  <si>
    <t>SCI TOTAL ENVIRON</t>
  </si>
  <si>
    <t>SOIL BIOL BIOCHEM</t>
  </si>
  <si>
    <t>SYST BIOL</t>
  </si>
  <si>
    <t>THEOR APPL GENET</t>
  </si>
  <si>
    <t>TRENDS ECOL EVOL</t>
  </si>
  <si>
    <t>TRENDS MICROBIOL</t>
  </si>
  <si>
    <t>TRENDS PLANT SCI</t>
  </si>
  <si>
    <t>ZOOKEYS</t>
  </si>
  <si>
    <t>ZOOTAXA</t>
  </si>
  <si>
    <t>Totaux</t>
  </si>
  <si>
    <t>Décomptes en nombre de publications</t>
  </si>
  <si>
    <t>TOUTES unités</t>
  </si>
  <si>
    <t>IF &gt;=9</t>
  </si>
  <si>
    <t xml:space="preserve">IF &gt;=5 et &lt;9 </t>
  </si>
  <si>
    <t>IF &lt;5</t>
  </si>
  <si>
    <t>Sans IF</t>
  </si>
  <si>
    <t xml:space="preserve">Total </t>
  </si>
  <si>
    <t>BBA-MOL CELL BIOL L</t>
  </si>
  <si>
    <t>ANIM COGN</t>
  </si>
  <si>
    <t>ADANSONIA</t>
  </si>
  <si>
    <t>SEDIMENT GEOL</t>
  </si>
  <si>
    <t>Australasian Plant Disease Notes</t>
  </si>
  <si>
    <t>CURR OPIN INSECT SCI</t>
  </si>
  <si>
    <t>INT J MOL SCI</t>
  </si>
  <si>
    <t>CHEM BIODIVERS</t>
  </si>
  <si>
    <t>PEERJ</t>
  </si>
  <si>
    <t>ACTA HERPETOL</t>
  </si>
  <si>
    <t>ECOL MONOGR</t>
  </si>
  <si>
    <t>ANNU REV CELL DEV BI</t>
  </si>
  <si>
    <t>BOT LETT</t>
  </si>
  <si>
    <t>SCI DATA</t>
  </si>
  <si>
    <t>BBA-GENE REGUL MECH</t>
  </si>
  <si>
    <t>ACTA PARASITOL</t>
  </si>
  <si>
    <t>AQUAT INVASIONS</t>
  </si>
  <si>
    <t>Sous-total :</t>
  </si>
  <si>
    <t>Total général :</t>
  </si>
  <si>
    <t>IF 2016</t>
  </si>
  <si>
    <t>AMPHIB REPTILE CONSE</t>
  </si>
  <si>
    <t>CONSERV LETT</t>
  </si>
  <si>
    <t>BMC BIOL</t>
  </si>
  <si>
    <t>IF 2014 sur années 2015 et 2016</t>
  </si>
  <si>
    <t>IF 2012 sur années 2009 à 2014</t>
  </si>
  <si>
    <t>GEOSCI MODEL DEV</t>
  </si>
  <si>
    <t>ACTA SOC BOT POL</t>
  </si>
  <si>
    <t>IF 2016 sur année 2017 et 2018</t>
  </si>
  <si>
    <t>IF 2017</t>
  </si>
  <si>
    <t>MOV ECOL</t>
  </si>
  <si>
    <t>SCI ADV</t>
  </si>
  <si>
    <t>FOOD CHEM</t>
  </si>
  <si>
    <t>ACTA PHYSIOL PLANT</t>
  </si>
  <si>
    <t>Advances in Microbiology</t>
  </si>
  <si>
    <t>Data in Brief</t>
  </si>
  <si>
    <t>GENOMICS</t>
  </si>
  <si>
    <t>J ENVIRON MANAGE</t>
  </si>
  <si>
    <t>REMOTE SENS-BASEL</t>
  </si>
  <si>
    <t>FRONT ECOL EVOL</t>
  </si>
  <si>
    <t>ROY SOC OPEN SCI</t>
  </si>
  <si>
    <t>AFR J ECOL</t>
  </si>
  <si>
    <t xml:space="preserve">AFR J BIOTECHNOL </t>
  </si>
  <si>
    <t>ACS SYNTH BIOL</t>
  </si>
  <si>
    <t>HORTIC RES-ENGLAND</t>
  </si>
  <si>
    <t>AQUAC RES</t>
  </si>
  <si>
    <t>IF 2017 sur année 2019</t>
  </si>
  <si>
    <t>ENV MICROBIOL REP</t>
  </si>
  <si>
    <t>NEUROPSYCHOLOGIA</t>
  </si>
  <si>
    <r>
      <t xml:space="preserve">Graphe </t>
    </r>
    <r>
      <rPr>
        <b/>
        <sz val="10"/>
        <color rgb="FFC00000"/>
        <rFont val="Arial"/>
        <family val="2"/>
      </rPr>
      <t>total</t>
    </r>
    <r>
      <rPr>
        <b/>
        <sz val="10"/>
        <color theme="1"/>
        <rFont val="Arial"/>
        <family val="2"/>
      </rPr>
      <t xml:space="preserve"> publications</t>
    </r>
  </si>
  <si>
    <r>
      <t xml:space="preserve">Graphe publi par </t>
    </r>
    <r>
      <rPr>
        <b/>
        <sz val="10"/>
        <color rgb="FFC00000"/>
        <rFont val="Arial"/>
        <family val="2"/>
      </rPr>
      <t>tranches d'IF</t>
    </r>
  </si>
  <si>
    <t>AQUACULTURE</t>
  </si>
  <si>
    <t>SYST BIODIVERS</t>
  </si>
  <si>
    <t>J PLANT GROWTH REGUL</t>
  </si>
  <si>
    <t>INSECTS</t>
  </si>
  <si>
    <t>NAT ECOL EVOL</t>
  </si>
  <si>
    <t>BIODIVERS DATA J</t>
  </si>
  <si>
    <t>Totaux IF &gt;= 5 et &lt; 9</t>
  </si>
  <si>
    <t>Totaux IF &lt; 5</t>
  </si>
  <si>
    <r>
      <rPr>
        <b/>
        <sz val="10"/>
        <color rgb="FFC00000"/>
        <rFont val="Arial"/>
        <family val="2"/>
      </rPr>
      <t>Quantitatif</t>
    </r>
    <r>
      <rPr>
        <sz val="10"/>
        <rFont val="Arial"/>
        <family val="2"/>
      </rPr>
      <t xml:space="preserve"> publications</t>
    </r>
  </si>
  <si>
    <r>
      <rPr>
        <b/>
        <sz val="10"/>
        <color rgb="FFC00000"/>
        <rFont val="Arial"/>
        <family val="2"/>
      </rPr>
      <t>Qualitatif</t>
    </r>
    <r>
      <rPr>
        <b/>
        <sz val="10"/>
        <color theme="9" tint="-0.499984740745262"/>
        <rFont val="Arial"/>
        <family val="2"/>
      </rPr>
      <t xml:space="preserve"> </t>
    </r>
    <r>
      <rPr>
        <sz val="10"/>
        <rFont val="Arial"/>
        <family val="2"/>
      </rPr>
      <t>toutes-unités</t>
    </r>
  </si>
  <si>
    <t>IF2019</t>
  </si>
  <si>
    <t>FRONT IMMUNOL</t>
  </si>
  <si>
    <t>FRONT PLANT SCI</t>
  </si>
  <si>
    <t>ACTA OECOL</t>
  </si>
  <si>
    <t>ZOOL J LINN SOC-LOND</t>
  </si>
  <si>
    <t>MSYSTEMS</t>
  </si>
  <si>
    <t>PLANTS-BASEL</t>
  </si>
  <si>
    <t>B MATH BIOL</t>
  </si>
  <si>
    <t>FOTTEA</t>
  </si>
  <si>
    <t>ARCH ENVIRON CON TOX</t>
  </si>
  <si>
    <t>ANTIOXIDANTS-BASEL</t>
  </si>
  <si>
    <t>APIDOLOGIE</t>
  </si>
  <si>
    <t>DIVERSITY-BASEL</t>
  </si>
  <si>
    <t>BIOLOGY-BASEL</t>
  </si>
  <si>
    <t>ANNU REV ENTOMOL</t>
  </si>
  <si>
    <t>24-Dec-2020 : Online Version before inclusion in an issue</t>
  </si>
  <si>
    <t>07-Nov-2020 : Online Version before inclusion in an issue</t>
  </si>
  <si>
    <t>AGRONOMY-BASEL</t>
  </si>
  <si>
    <t>CELLS-BASEL</t>
  </si>
  <si>
    <t>ANAL CHEM</t>
  </si>
  <si>
    <t>Totaux  IF &gt;=9</t>
  </si>
  <si>
    <t>ISCIENCE</t>
  </si>
  <si>
    <t>LIPME</t>
  </si>
  <si>
    <t>BIOCHEM PHARMACOL</t>
  </si>
  <si>
    <t>ACS SUSTAIN CHEM ENG</t>
  </si>
  <si>
    <t>MICROORGANISMS</t>
  </si>
  <si>
    <t>BIOCHEM SOC T</t>
  </si>
  <si>
    <t>ONE HEALTH-AMSTERDAM</t>
  </si>
  <si>
    <t>IF 2019 sur année 2020 et 2021</t>
  </si>
  <si>
    <t>ACTA PAEDIATR</t>
  </si>
  <si>
    <t>EARTH SYST SCI DATA</t>
  </si>
  <si>
    <t>APPL ANIM BEHAV SCI</t>
  </si>
  <si>
    <t>IEEE GEOSCI REMOTE S</t>
  </si>
  <si>
    <t>ACTA BOT BRAS</t>
  </si>
  <si>
    <t>ANAL CHIM ACTA</t>
  </si>
  <si>
    <t>BMC ECOL EVOL</t>
  </si>
  <si>
    <t>IF 2021</t>
  </si>
  <si>
    <t>https://doi.org/10.1111/mec.16341</t>
  </si>
  <si>
    <t>https://doi.org/10.1111/oik.09213</t>
  </si>
  <si>
    <t>https://doi.org/10.1002/ecy.3713</t>
  </si>
  <si>
    <t>FOOD WEBS</t>
  </si>
  <si>
    <t>MICROBIOLOGYOPEN</t>
  </si>
  <si>
    <t>MICROBIOL RESOUR ANN</t>
  </si>
  <si>
    <t>PROTEIN SCI</t>
  </si>
  <si>
    <t>J ADV MODEL EARTH SY</t>
  </si>
  <si>
    <t>COMPUT ELECTRON AGR</t>
  </si>
  <si>
    <t>EMBO REP</t>
  </si>
  <si>
    <t>FRONT CELL DEV BIOL</t>
  </si>
  <si>
    <t>FUNGAL BIOL REV</t>
  </si>
  <si>
    <t>GEOMORPHOLOGY</t>
  </si>
  <si>
    <t>J FUNGI</t>
  </si>
  <si>
    <t>EARTH SYST DYNAM</t>
  </si>
  <si>
    <t>CELL REP</t>
  </si>
  <si>
    <t>ACTA AMAZON</t>
  </si>
  <si>
    <t>AN ACAD BRAS CIENC</t>
  </si>
  <si>
    <t>PLANT COMMUN</t>
  </si>
  <si>
    <t>FRONT FOR GLOB CHANG</t>
  </si>
  <si>
    <t>J ENVIRON PLANN MAN</t>
  </si>
  <si>
    <t>ORNITHOLOGY</t>
  </si>
  <si>
    <t>CAMB ARCHAEOL J</t>
  </si>
  <si>
    <t>https://doi.org/10.1111/cobi.14036</t>
  </si>
  <si>
    <t>https://doi.org/10.3389/fpls.2022.1056231</t>
  </si>
  <si>
    <t>https://doi.org/10.1093/jxb/erac389</t>
  </si>
  <si>
    <t>https://doi.org/10.1016/j.tree.2022.07.008</t>
  </si>
  <si>
    <t>https://doi.org/10.1016/j.tplants.2022.08.014</t>
  </si>
  <si>
    <t>J SENS STUD</t>
  </si>
  <si>
    <t>ARTHROPOD SYST PHYLO</t>
  </si>
  <si>
    <t>CURR ISSUES MOL BIOL</t>
  </si>
  <si>
    <t>J NAT PROD</t>
  </si>
  <si>
    <t>BIRD CONSERV INT</t>
  </si>
  <si>
    <t>LIMNOL OCEANOGR</t>
  </si>
  <si>
    <t>J ADV RES</t>
  </si>
  <si>
    <t>VERTEBR ZOOL</t>
  </si>
  <si>
    <t>ANNU REV ANTHROPOL</t>
  </si>
  <si>
    <t>PARASITE VECTOR</t>
  </si>
  <si>
    <t>FISHES-BASEL</t>
  </si>
  <si>
    <t>CHECK LIST</t>
  </si>
  <si>
    <t>J ISL COAST ARCHAEOL</t>
  </si>
  <si>
    <t>https://doi.org/10.1002/bdm.2314</t>
  </si>
  <si>
    <t>https://doi.org/10.1016/j.biocon.2022.109842</t>
  </si>
  <si>
    <t>https://doi.org/10.1111/gcb.16558</t>
  </si>
  <si>
    <t>https://doi.org/10.1016/j.ecolmodel.2022.110164</t>
  </si>
  <si>
    <t>https://doi.org/10.1111/ele.14175</t>
  </si>
  <si>
    <t>https://doi.org/10.1002/ece3.9819</t>
  </si>
  <si>
    <t>https://doi.org/10.1111/jeb.14124</t>
  </si>
  <si>
    <t>https://doi.org/10.1111/conl.12939</t>
  </si>
  <si>
    <t>https://doi.org/10.1086/722750</t>
  </si>
  <si>
    <t>https://doi.org/10.1111/oik.09536</t>
  </si>
  <si>
    <t>https://doi.org/10.1093/sysbio/syac074</t>
  </si>
  <si>
    <t>https://doi.org/10.1111/oik.09616</t>
  </si>
  <si>
    <t>https://doi.org/10.1111/gcb.16548</t>
  </si>
  <si>
    <t>https://doi.org/10.1093/jhered/esac059</t>
  </si>
  <si>
    <t>https://doi.org/10.1093/plphys/kiac464</t>
  </si>
  <si>
    <t>https://doi.org/10.1016/j.tcsw.2023.100094</t>
  </si>
  <si>
    <t>https://doi.org/10.1073/pnas.2217255120</t>
  </si>
  <si>
    <t>https://doi.org/10.1038/s41467-023-35951-0</t>
  </si>
  <si>
    <t>https://doi.org/10.1007/978-1-0716-2784-6_13</t>
  </si>
  <si>
    <t>https://doi.org/10.1038/s41467-023-35976-5</t>
  </si>
  <si>
    <t>https://doi.org/10.1016/j.foodchem.2022.135134</t>
  </si>
  <si>
    <t>https://doi.org/10.1093/plphys/kiac505</t>
  </si>
  <si>
    <t>https://doi.org/10.1111/1462-2920.16292</t>
  </si>
  <si>
    <t>https://doi.org/10.1007/978-1-0716-2871-3_7</t>
  </si>
  <si>
    <t>https://doi.org/10.3389/fmicb.2023.1114690</t>
  </si>
  <si>
    <t>https://doi.org/10.1016/j.tplants.2022.11.006</t>
  </si>
  <si>
    <t>https://doi.org/10.1038/s41477-023-01346-8</t>
  </si>
  <si>
    <t>https://doi.org/10.1111/csp2.12853</t>
  </si>
  <si>
    <t>https://doi.org/10.1016/j.watres.2022.119388</t>
  </si>
  <si>
    <t>https://doi.org/10.1093/plphys/kiad059</t>
  </si>
  <si>
    <t xml:space="preserve"> https://doi.org/10.1111/nph.18808</t>
  </si>
  <si>
    <t>https://doi.org/10.1111/tpj.16091</t>
  </si>
  <si>
    <t>https://doi.org/10.1038/s41477-023-01354-8</t>
  </si>
  <si>
    <t>https://doi.org/10.3389/fpls.2023.1130782</t>
  </si>
  <si>
    <t>https://doi.org/10.1080/23818107.2023.2166581</t>
  </si>
  <si>
    <t>https://doi.org/10.1111/ele.14152</t>
  </si>
  <si>
    <t>https://doi.org/10.1111/geb.13596</t>
  </si>
  <si>
    <t>https://doi.org/10.1111/mec.16683</t>
  </si>
  <si>
    <t>https://doi.org/10.1038/s41561-022-01087-x</t>
  </si>
  <si>
    <t>https://doi.org/10.1111/gcb.16533</t>
  </si>
  <si>
    <t>https://doi.org/10.1111/rec.13831</t>
  </si>
  <si>
    <t>https://doi.org/10.1093/plcell/koac305</t>
  </si>
  <si>
    <t>https://doi.org/10.1093/pcp/pcac134</t>
  </si>
  <si>
    <t>https://doi.org/10.1007/s13199-022-00892-7</t>
  </si>
  <si>
    <t>https://doi.org/10.1111/gcb.16497</t>
  </si>
  <si>
    <t>https://doi.org/10.1002/eco.2513</t>
  </si>
  <si>
    <t>https://doi.org/10.1038/s41558-022-01544-w</t>
  </si>
  <si>
    <t>https://doi.org/10.1111/brv.12899</t>
  </si>
  <si>
    <t>https://doi.org/10.1007/s13127-022-00588-2</t>
  </si>
  <si>
    <t>https://doi.org/10.1111/geb.13604</t>
  </si>
  <si>
    <t>https://doi.org/10.1111/mec.16702</t>
  </si>
  <si>
    <t>https://doi.org/10.1080/15564894.2022.2108947</t>
  </si>
  <si>
    <t>https://doi.org/10.1111/mec.16759</t>
  </si>
  <si>
    <t>https://doi.org/10.1093/jxb/erac489</t>
  </si>
  <si>
    <t>https://doi.org/10.1093/plphys/kiac583</t>
  </si>
  <si>
    <t>https://doi.org/10.1111/gcb.16504</t>
  </si>
  <si>
    <t>https://doi.org/10.1016/j.scitotenv.2022.159651</t>
  </si>
  <si>
    <t>https://doi.org/10.1016/j.foreco.2022.120653</t>
  </si>
  <si>
    <t>https://doi.org/10.1038/s41477-022-01339-z</t>
  </si>
  <si>
    <t>https://doi.org/10.1111/mec.16901</t>
  </si>
  <si>
    <t>https://doi.org/10.1002/ajp.23453</t>
  </si>
  <si>
    <t>https://doi.org/10.1016/j.ympev.2022.107677</t>
  </si>
  <si>
    <t>https://doi.org/10.1016/j.beproc.2023.104837</t>
  </si>
  <si>
    <t>https://doi.org/10.1038/s41598-023-28132-y</t>
  </si>
  <si>
    <t>https://doi.org/10.1111/cobi.14064</t>
  </si>
  <si>
    <t>https://doi.org/10.1098/rspb.2022.2108</t>
  </si>
  <si>
    <t>https://doi.org/10.1002/eap.2845</t>
  </si>
  <si>
    <t>https://doi.org/10.3791/64320</t>
  </si>
  <si>
    <t>https://doi.org/10.1007/s10886-023-01412-7</t>
  </si>
  <si>
    <t>https://doi.org/10.1016/j.onehlt.2023.100503</t>
  </si>
  <si>
    <t>https://doi.org/10.1007/s11356-023-26189-w</t>
  </si>
  <si>
    <t>https://doi.org/10.1111/oik.09286</t>
  </si>
  <si>
    <t>https://doi.org/10.1111/mec.16916</t>
  </si>
  <si>
    <t>https://doi.org/10.1007/s13659-022-00365-w</t>
  </si>
  <si>
    <t>https://doi.org/10.1007/s10530-023-03003-9</t>
  </si>
  <si>
    <t>https://doi.org/10.1111/fwb.14041</t>
  </si>
  <si>
    <t>https://doi.org/10.1186/s40462-023-00373-6</t>
  </si>
  <si>
    <t>https://doi.org/10.1016/j.tree.2022.08.010</t>
  </si>
  <si>
    <t>https://doi.org/10.1111/tpj.16185</t>
  </si>
  <si>
    <t>https://doi.org/10.1093/g3journal/jkad051</t>
  </si>
  <si>
    <t>https://doi.org/10.1111/mec.16859</t>
  </si>
  <si>
    <t>https://doi.org/10.1038/s41467-023-36227-3</t>
  </si>
  <si>
    <t>https://doi.org/10.1111/nph.18840</t>
  </si>
  <si>
    <t>https://doi.org/10.1098/rsbl.2022.0533</t>
  </si>
  <si>
    <t>https://doi.org/10.1002/cbdv.202201087</t>
  </si>
  <si>
    <t>https://doi.org/10.1093/jxb/erad075</t>
  </si>
  <si>
    <t>https://doi.org/10.1016/j.syapm.2023.126405</t>
  </si>
  <si>
    <t>https://doi.org/10.1038/s41477-022-01302-y</t>
  </si>
  <si>
    <t>https://doi.org/10.1098/rstb.2022.0283</t>
  </si>
  <si>
    <t>ñ</t>
  </si>
  <si>
    <t>https://doi.org/10.1073/pnas.2205783119</t>
  </si>
  <si>
    <t>https://doi.org/10.1016/j.plantsci.2023.111696</t>
  </si>
  <si>
    <t>https://doi.org/10.1093/molbev/msad093</t>
  </si>
  <si>
    <t>https://doi.org/10.1093/plphys/kiad262</t>
  </si>
  <si>
    <t>https://doi.org/10.1007/978-1-0716-3151-5_12</t>
  </si>
  <si>
    <t>https://doi.org/10.3389/fpls.2023.1140101</t>
  </si>
  <si>
    <t>https://doi.org/10.1007/978-1-0716-3183-6_6</t>
  </si>
  <si>
    <t>https://doi.org/10.1093/pcp/pcad033</t>
  </si>
  <si>
    <t>https://doi.org/10.1016/j.xplc.2023.100607</t>
  </si>
  <si>
    <t>https://doi.org/10.1093/molbev/msad116</t>
  </si>
  <si>
    <t>https://doi.org/10.1111/mpp.13338</t>
  </si>
  <si>
    <t>https://doi.org/10.1093/evolut/qpad070</t>
  </si>
  <si>
    <t>https://doi.org/10.1111/mec.16398</t>
  </si>
  <si>
    <t>https://doi.org/10.1016/j.ecolind.2022.109833</t>
  </si>
  <si>
    <t>https://doi.org/10.1038/s41467-023-37880-4</t>
  </si>
  <si>
    <t>https://doi.org/10.1038/s41467-023-38107-2</t>
  </si>
  <si>
    <t>https://doi.org/10.5194/essd-15-1577-2023</t>
  </si>
  <si>
    <t>https://doi.org/10.1038/s41467-023-37194-5</t>
  </si>
  <si>
    <t>https://doi.org/10.1038/s41437-023-00616-7</t>
  </si>
  <si>
    <t>https://doi.org/10.1111/ele.14242</t>
  </si>
  <si>
    <t>https://doi.org/10.1016/j.biocon.2023.109967</t>
  </si>
  <si>
    <t>https://doi.org/10.1098/rspb.2023.0503</t>
  </si>
  <si>
    <t>https://doi.org/10.1016/j.eiar.2022.107028</t>
  </si>
  <si>
    <t>https://doi.org/10.1007/s00344-023-10942-z</t>
  </si>
  <si>
    <t>PPGV</t>
  </si>
  <si>
    <t>https://doi.org/10.7554/eLife.80741</t>
  </si>
  <si>
    <t>https://doi.org/10.3390/biom13020206</t>
  </si>
  <si>
    <t>https://doi.org/10.5802/crbiol.105</t>
  </si>
  <si>
    <t>https://doi.org/10.1016/j.cub.2023.02.024</t>
  </si>
  <si>
    <t>https://doi.org/10.1016/j.isci.2023.106880</t>
  </si>
  <si>
    <t>https://doi.org/10.1111/tpj.16331</t>
  </si>
  <si>
    <t>https://doi.org/10.1038/s41586-023-06062-z</t>
  </si>
  <si>
    <t>https://doi.org/10.1111/ddi.13681</t>
  </si>
  <si>
    <t>https://doi.org/10.1038/s41559-023-02083-z</t>
  </si>
  <si>
    <t>https://doi.org/10.1111/geb.13652</t>
  </si>
  <si>
    <t>https://doi.org/10.1007/s10531-023-02596-w</t>
  </si>
  <si>
    <t>https://doi.org/10.1111/nph.18973</t>
  </si>
  <si>
    <t>https://doi.org/10.1111/fme.12621</t>
  </si>
  <si>
    <t>https://doi.org/10.3390/genes14051000</t>
  </si>
  <si>
    <t>https://doi.org/10.3897/phytokeys.225.99356</t>
  </si>
  <si>
    <t>https://doi.org/10.1111/1365-2745.14089</t>
  </si>
  <si>
    <t>https://doi.org/10.1007/s10750-023-05220-8</t>
  </si>
  <si>
    <t>https://doi.org/10.3897/BDJ.11.e91577</t>
  </si>
  <si>
    <t>https://doi.org/10.1038/s41598-023-35665-9</t>
  </si>
  <si>
    <t>https://doi.org/10.1002/arco.5287</t>
  </si>
  <si>
    <t>https://doi.org/10.3389/fevo.2023.1204035</t>
  </si>
  <si>
    <t>https://doi.org/10.3390/fishes8040211</t>
  </si>
  <si>
    <t>https://doi.org/10.1111/tpj.16195</t>
  </si>
  <si>
    <t>https://doi.org/10.1111/oik.09638</t>
  </si>
  <si>
    <t>https://doi.org/10.1002/fee.2540</t>
  </si>
  <si>
    <t>https://doi.org/10.1002/ece3.9904</t>
  </si>
  <si>
    <t>https://doi.org/10.3389/fevo.2022.1062612</t>
  </si>
  <si>
    <t>https://doi.org/10.1002/fee.2536</t>
  </si>
  <si>
    <t>labo1</t>
  </si>
  <si>
    <t>labo2</t>
  </si>
  <si>
    <t>Lien</t>
  </si>
  <si>
    <t>J BEHAV DECIS MAKING</t>
  </si>
  <si>
    <t>CONSERV SCI PRACT</t>
  </si>
  <si>
    <t>RESTOR ECOL</t>
  </si>
  <si>
    <t>NAT GEOSCI</t>
  </si>
  <si>
    <t>JOVE-J VIS EXP</t>
  </si>
  <si>
    <t>SYMBIOSIS</t>
  </si>
  <si>
    <t>PHYTOKEYS</t>
  </si>
  <si>
    <t>ECOHYDROLOGY</t>
  </si>
  <si>
    <t>ENVIRON IMPACT ASSES</t>
  </si>
  <si>
    <t>CELL SURFACE</t>
  </si>
  <si>
    <t>BIOMOLECULES</t>
  </si>
  <si>
    <t>WATER RES</t>
  </si>
  <si>
    <t>NAT PRODUCT BIOPROSP</t>
  </si>
  <si>
    <t>ARCHAEOL OCEAN</t>
  </si>
  <si>
    <t>SYST APPL MICROBIOL</t>
  </si>
  <si>
    <t>https://doi.org/10.1111/mec.17043</t>
  </si>
  <si>
    <t>https://doi.org/10.1111/geb.13686</t>
  </si>
  <si>
    <t>https://doi.org/10.1016/j.scitotenv.2023.164552</t>
  </si>
  <si>
    <t>https://doi.org/10.3390/ijms24119351</t>
  </si>
  <si>
    <t>https://doi.org/10.1016/j.scitotenv.2023.164624</t>
  </si>
  <si>
    <t xml:space="preserve">https://doi.org/10.11646/phytotaxa.595.1.11 </t>
  </si>
  <si>
    <t>https://doi.org/10.1111/1365-2745.14133</t>
  </si>
  <si>
    <t>LIPME
LRSV</t>
  </si>
  <si>
    <t>https://doi.org/10.1038/s41477-023-01441-w</t>
  </si>
  <si>
    <t>https://doi.org/10.1016/j.rse.2023.113619</t>
  </si>
  <si>
    <t>https://doi.org/10.1007/s10531-023-02642-7</t>
  </si>
  <si>
    <t>https://doi.org/10.1093/botlinnean/boad004</t>
  </si>
  <si>
    <t>https://doi.org/10.1111/jeb.14192</t>
  </si>
  <si>
    <t>https://doi.org/10.7717/peerj.15399</t>
  </si>
  <si>
    <t>https://doi.org/10.3390/d15050681</t>
  </si>
  <si>
    <t xml:space="preserve">https://doi.org/10.1051/kmae/2023011 </t>
  </si>
  <si>
    <t>https://doi.org/10.1007/s10980-023-01685-z</t>
  </si>
  <si>
    <t>https://doi.org/10.1016/j.jenvman.2023.118374</t>
  </si>
  <si>
    <t>https://doi.org/10.1111/csp2.12986</t>
  </si>
  <si>
    <t>https://doi.org/10.1093/jxb/erad208</t>
  </si>
  <si>
    <t>https://doi.org/10.3389/fphar.2023.1100542</t>
  </si>
  <si>
    <t>https://doi.org/10.1111/tpj.16354</t>
  </si>
  <si>
    <t>https://doi.org/10.1128/msystems.00083-23</t>
  </si>
  <si>
    <t>https://doi.org/10.1038/s41396-023-01458-1</t>
  </si>
  <si>
    <t>https://doi.org/10.1016/j.dib.2023.109182</t>
  </si>
  <si>
    <t>FRONT PHARMACOL</t>
  </si>
  <si>
    <t>Total sans IF</t>
  </si>
  <si>
    <t>IF 2021 sur année 2022 et 2023</t>
  </si>
  <si>
    <t>FR AIB : publications 1er semestre 2023</t>
  </si>
  <si>
    <r>
      <t xml:space="preserve">Badruna L, Burlat V, Montanier CY (2023). CBMs as probes to explore plant cell wall heterogeneity using immunocytochemistry. </t>
    </r>
    <r>
      <rPr>
        <b/>
        <i/>
        <sz val="10"/>
        <rFont val="Calibri"/>
        <family val="2"/>
      </rPr>
      <t>Methods in Molecular Biology</t>
    </r>
    <r>
      <rPr>
        <sz val="10"/>
        <rFont val="Calibri"/>
        <family val="2"/>
      </rPr>
      <t>, 2657: 163-179.</t>
    </r>
  </si>
  <si>
    <r>
      <t xml:space="preserve">Carrère S, Mayjonade B, Lalanne D, Gaillard S, Verdier J, Chen NWG (2023). First whole genome assembly and annotation of a European common bean cultivar using PacBio HiFi and Iso-Seq data. </t>
    </r>
    <r>
      <rPr>
        <b/>
        <i/>
        <sz val="10"/>
        <rFont val="Calibri"/>
        <family val="2"/>
      </rPr>
      <t>Data in Brief</t>
    </r>
    <r>
      <rPr>
        <sz val="10"/>
        <rFont val="Calibri"/>
        <family val="2"/>
      </rPr>
      <t>, 48: 109182.</t>
    </r>
  </si>
  <si>
    <r>
      <t xml:space="preserve">Danneels B, Carlier A (2023). Whole-genome sequencing of bacterial endophytes from fresh and preserved plant specimens. </t>
    </r>
    <r>
      <rPr>
        <b/>
        <i/>
        <sz val="10"/>
        <rFont val="Calibri"/>
        <family val="2"/>
      </rPr>
      <t>Methods in Molecular Biology</t>
    </r>
    <r>
      <rPr>
        <sz val="10"/>
        <rFont val="Calibri"/>
        <family val="2"/>
      </rPr>
      <t>, 2605: 133-155.</t>
    </r>
  </si>
  <si>
    <r>
      <t xml:space="preserve">Moussu S, Ingram G (2023).  The EXTENSIN enigma. </t>
    </r>
    <r>
      <rPr>
        <b/>
        <i/>
        <sz val="10"/>
        <rFont val="Calibri"/>
        <family val="2"/>
      </rPr>
      <t>Cell Surface</t>
    </r>
    <r>
      <rPr>
        <sz val="10"/>
        <rFont val="Calibri"/>
        <family val="2"/>
      </rPr>
      <t>, 9: 10094</t>
    </r>
  </si>
  <si>
    <r>
      <t xml:space="preserve">Planchais S, Camborde L, Jupin I (2023). Protocols for studying protein stability in an </t>
    </r>
    <r>
      <rPr>
        <i/>
        <sz val="10"/>
        <rFont val="Calibri"/>
        <family val="2"/>
      </rPr>
      <t>Arabidopsis</t>
    </r>
    <r>
      <rPr>
        <sz val="10"/>
        <rFont val="Calibri"/>
        <family val="2"/>
      </rPr>
      <t xml:space="preserve"> protoplast transient expression system. </t>
    </r>
    <r>
      <rPr>
        <b/>
        <i/>
        <sz val="10"/>
        <rFont val="Calibri"/>
        <family val="2"/>
      </rPr>
      <t>Methods in Molecular Biology</t>
    </r>
    <r>
      <rPr>
        <sz val="10"/>
        <rFont val="Calibri"/>
        <family val="2"/>
      </rPr>
      <t>, 2581: 179-199.</t>
    </r>
  </si>
  <si>
    <r>
      <t xml:space="preserve">Plutniak S, Araujo A, Sugiyanto B, Oktaviana AA, Chazine JM, Ricaut FX (2023). Mainland-coastal interactions in East Borneo: Inter-site comparison and Bayesian chronological models of two Late Pleistocene-Holocene sequences (Liang Abu and Kimanis rock shelters). </t>
    </r>
    <r>
      <rPr>
        <b/>
        <i/>
        <sz val="10"/>
        <rFont val="Calibri"/>
        <family val="2"/>
      </rPr>
      <t>Journal of Island &amp; Coastal Archaeology</t>
    </r>
    <r>
      <rPr>
        <sz val="10"/>
        <rFont val="Calibri"/>
        <family val="2"/>
      </rPr>
      <t>, Doi: 10.1080/15564894.2022.2108947.</t>
    </r>
  </si>
  <si>
    <r>
      <t xml:space="preserve">Spielmann J, Neveu J, Vert G (2023). Imaging and quantifying the endocytosis of IRON-REGULATED TRANSPORTER1 from </t>
    </r>
    <r>
      <rPr>
        <i/>
        <sz val="10"/>
        <rFont val="Calibri"/>
        <family val="2"/>
      </rPr>
      <t>Arabidopsis.</t>
    </r>
    <r>
      <rPr>
        <sz val="10"/>
        <rFont val="Calibri"/>
        <family val="2"/>
      </rPr>
      <t xml:space="preserve"> </t>
    </r>
    <r>
      <rPr>
        <b/>
        <i/>
        <sz val="10"/>
        <rFont val="Calibri"/>
        <family val="2"/>
      </rPr>
      <t>Methods in Molecular Biology</t>
    </r>
    <r>
      <rPr>
        <sz val="10"/>
        <rFont val="Calibri"/>
        <family val="2"/>
      </rPr>
      <t>, 2665: 63-73.</t>
    </r>
  </si>
  <si>
    <r>
      <t xml:space="preserve">Triastuti A, Vansteelandt M, Barakat F, Amasifuen C, Jargeat P, Haddad M (2023). Untargeted metabolomics to evaluate antifungal mechanism: A study of </t>
    </r>
    <r>
      <rPr>
        <i/>
        <sz val="10"/>
        <rFont val="Calibri"/>
        <family val="2"/>
      </rPr>
      <t>Cophinforma mamane</t>
    </r>
    <r>
      <rPr>
        <sz val="10"/>
        <rFont val="Calibri"/>
        <family val="2"/>
      </rPr>
      <t xml:space="preserve"> and </t>
    </r>
    <r>
      <rPr>
        <i/>
        <sz val="10"/>
        <rFont val="Calibri"/>
        <family val="2"/>
      </rPr>
      <t>Candida albicans</t>
    </r>
    <r>
      <rPr>
        <sz val="10"/>
        <rFont val="Calibri"/>
        <family val="2"/>
      </rPr>
      <t xml:space="preserve"> interaction. </t>
    </r>
    <r>
      <rPr>
        <b/>
        <i/>
        <sz val="10"/>
        <rFont val="Calibri"/>
        <family val="2"/>
      </rPr>
      <t>Natural Products and Bioprospecting</t>
    </r>
    <r>
      <rPr>
        <sz val="10"/>
        <rFont val="Calibri"/>
        <family val="2"/>
      </rPr>
      <t>, 13: 1.</t>
    </r>
  </si>
  <si>
    <r>
      <t xml:space="preserve">Wlodzimierz P, Rabanal FA, Burns R, Naish M, Primetis E, Scott A, Mandakova T, Gorringe N, Tock AJ, Holland D, Fritschi K, Habring A, Lanz C, Patel C, Schlegel T, Collenberg M, Mielke M, Nordborg M, Roux F, Shirsekar G, Alonso-Blanco C, Lysak MA, Novikova PY, Bousios A, Weigel D, Henderson IR (2023). Cycles of satellite and transposon evolution in </t>
    </r>
    <r>
      <rPr>
        <i/>
        <sz val="10"/>
        <rFont val="Calibri"/>
        <family val="2"/>
      </rPr>
      <t>Arabidopsis</t>
    </r>
    <r>
      <rPr>
        <sz val="10"/>
        <rFont val="Calibri"/>
        <family val="2"/>
      </rPr>
      <t xml:space="preserve"> centromeres. </t>
    </r>
    <r>
      <rPr>
        <b/>
        <i/>
        <sz val="10"/>
        <rFont val="Calibri"/>
        <family val="2"/>
      </rPr>
      <t>Nature</t>
    </r>
    <r>
      <rPr>
        <sz val="10"/>
        <rFont val="Calibri"/>
        <family val="2"/>
      </rPr>
      <t>, 618: 557-565.</t>
    </r>
  </si>
  <si>
    <r>
      <t xml:space="preserve">Mugabowindekwe M, Brandt M, Chave J, Reiner F, Skole DL, Kariryaa A, Igel C, Hiernaux P, Ciais P, Mertz O, Tong XY, Li SZ, Rwanyiziri G, Dushimiyimana T, Ndoli A, Uwizeyimana V, Lilleso JPB, Gieseke F, Tucker CJ, Saatchi S, Fensholt R (2023). Nation-wide mapping of tree-level aboveground carbon stocks in Rwanda. </t>
    </r>
    <r>
      <rPr>
        <b/>
        <i/>
        <sz val="10"/>
        <rFont val="Calibri"/>
        <family val="2"/>
      </rPr>
      <t>Nature Climate Change</t>
    </r>
    <r>
      <rPr>
        <sz val="10"/>
        <rFont val="Calibri"/>
        <family val="2"/>
      </rPr>
      <t>, 13: 91-97.</t>
    </r>
  </si>
  <si>
    <r>
      <t xml:space="preserve">Becker C, Berthomé R, Delavault P, Flutre T, Fréville H, Gibot-Leclerc S, Le Corre V, Morel J-B, Moutier N, Muños S, Richard-Molard C, Westwood J, Courty P-E, de Saint Germain A, Louarn G, Roux F, International Plantcom Network (2023). The ecologically relevant genetics of plant-plant interactions. </t>
    </r>
    <r>
      <rPr>
        <b/>
        <i/>
        <sz val="10"/>
        <rFont val="Calibri"/>
        <family val="2"/>
      </rPr>
      <t>Trends in Plant Science</t>
    </r>
    <r>
      <rPr>
        <sz val="10"/>
        <rFont val="Calibri"/>
        <family val="2"/>
      </rPr>
      <t>, 28: 31-42.</t>
    </r>
  </si>
  <si>
    <r>
      <t xml:space="preserve">Demirjian C, Vailleau F, Berthomé R, Roux F (2023). Genome-wide association studies in plant pathosystems: Success or failure? </t>
    </r>
    <r>
      <rPr>
        <b/>
        <i/>
        <sz val="10"/>
        <rFont val="Calibri"/>
        <family val="2"/>
      </rPr>
      <t>Trends in Plant Science</t>
    </r>
    <r>
      <rPr>
        <sz val="10"/>
        <rFont val="Calibri"/>
        <family val="2"/>
      </rPr>
      <t>, 28: 471-485.</t>
    </r>
  </si>
  <si>
    <r>
      <t xml:space="preserve">Fan L, Wigneron JP, Ciais P, Chave J, Brandt M, Sitch S, Yue C, Bastos A, Li X, Qin YW, Yuan WP, Schepaschenko D, Mukhortova L, Li XJ, Liu XZ, Wang MJ, Frappart F, Xiao XM, Chen JM, Ma MG, Wen JG, Chen XZ, Yang H, van Wees D, Fensholt R (2023). Siberian carbon sink reduced by forest disturbances. </t>
    </r>
    <r>
      <rPr>
        <b/>
        <i/>
        <sz val="10"/>
        <rFont val="Calibri"/>
        <family val="2"/>
      </rPr>
      <t>Nature Geoscience</t>
    </r>
    <r>
      <rPr>
        <sz val="10"/>
        <rFont val="Calibri"/>
        <family val="2"/>
      </rPr>
      <t>, 16: 56–62.</t>
    </r>
  </si>
  <si>
    <r>
      <t xml:space="preserve">Cornelissen JHC, Cornwell WK, Freschet GT, Weedon JT, Berg MP, Zanne AE (2023). Coevolutionary legacies for plant decomposition. </t>
    </r>
    <r>
      <rPr>
        <b/>
        <i/>
        <sz val="10"/>
        <rFont val="Calibri"/>
        <family val="2"/>
      </rPr>
      <t>Trends in Ecology &amp; Evolution</t>
    </r>
    <r>
      <rPr>
        <sz val="10"/>
        <rFont val="Calibri"/>
        <family val="2"/>
      </rPr>
      <t>, 38: 44-54.</t>
    </r>
  </si>
  <si>
    <r>
      <t xml:space="preserve">Zavorka L, Blanco A, Chaguaceda F, Cucherousset J, Killen SS, Liénart C, Mathieu-Resuge M, Nemec P, Pilecky M, Scharnweber K, Twining CW, Kainz MJ (2023). The role of vital dietary biomolecules in eco-evo-devo dynamics. </t>
    </r>
    <r>
      <rPr>
        <b/>
        <i/>
        <sz val="10"/>
        <rFont val="Calibri"/>
        <family val="2"/>
      </rPr>
      <t>Trends in Ecology &amp; Evolution</t>
    </r>
    <r>
      <rPr>
        <sz val="10"/>
        <rFont val="Calibri"/>
        <family val="2"/>
      </rPr>
      <t>, 38: 72-84.</t>
    </r>
  </si>
  <si>
    <r>
      <t xml:space="preserve">Arranz I, Grenouillet G, Cucherousset J (2023b). Human pressures modulate climate-warming-induced changes in size spectra of stream fish communities. </t>
    </r>
    <r>
      <rPr>
        <b/>
        <i/>
        <sz val="10"/>
        <rFont val="Calibri"/>
        <family val="2"/>
      </rPr>
      <t>Nature Ecology &amp; Evolution</t>
    </r>
    <r>
      <rPr>
        <sz val="10"/>
        <rFont val="Calibri"/>
        <family val="2"/>
      </rPr>
      <t>, Doi: 10.1038/s41559-023-02083-z.</t>
    </r>
  </si>
  <si>
    <r>
      <t xml:space="preserve">Dee LE, Ferraro PJ, Severen CN, Kimmel KA, Borer ET, Byrnes JEK, Clark AT, Hautier Y, Hector A, Raynaud X, Reich PB, Wright AJ, Arnillas CA, Davies KF, MacDougall A, Mori AS, Smith MD, Adler PB, Bakker JD, Brauman KA, Cowles J, Komatsu K, Knops JMH, McCulley RL, Moore JL, Morgan JW, Ohlert T, Power SA, Sullivan LL, Stevens C, Loreau M (2023). Clarifying the effect of biodiversity on productivity in natural ecosystems with longitudinal data and methods for causal inference. </t>
    </r>
    <r>
      <rPr>
        <b/>
        <i/>
        <sz val="10"/>
        <rFont val="Calibri"/>
        <family val="2"/>
      </rPr>
      <t>Nature Communications</t>
    </r>
    <r>
      <rPr>
        <sz val="10"/>
        <rFont val="Calibri"/>
        <family val="2"/>
      </rPr>
      <t>, 14: 2607.</t>
    </r>
  </si>
  <si>
    <r>
      <t xml:space="preserve">Huang Y, An J, Sircar S, Bergis C, Lopes CD, He X, Da Costa B, Tan F-Q, Bazin J, Antunez-Sanchez J, Mammarella MF, Devani R-S, Brik-Chaouche R, Bendahmane A, Frugier F, Xia C, Rothan C, Probst AV, Mohamed Z, Bergounioux C, Delarue M, Zhang Y, Zheng S, Crespi M, Fragkostefanakis S, Mahfouz MM, Ariel F, Gutierrez-Marcos J, Raynaud C, Latrasse D, Benhamed M (2023). HSFA1a modulates plant heat stress responses and alters the 3D chromatin organization of enhancer-promoter interactions. </t>
    </r>
    <r>
      <rPr>
        <b/>
        <i/>
        <sz val="10"/>
        <rFont val="Calibri"/>
        <family val="2"/>
      </rPr>
      <t>Nature Communications</t>
    </r>
    <r>
      <rPr>
        <sz val="10"/>
        <rFont val="Calibri"/>
        <family val="2"/>
      </rPr>
      <t>, 14: 469.</t>
    </r>
  </si>
  <si>
    <r>
      <t xml:space="preserve">Ormancey M, Guillotin B, Merret R, Camborde L, Duboé C, Fabre B, Pouzet C, Impens F, Van Haver D, Carpentier M-C, Clemente HS, Aguilar M, Lauressergues D, Scharff LB, Pichereaux C, Burlet-Schiltz O, Bousquet-Antonelli C, Gevaert K, Thuleau P, Plaza S, Combier J-P (2023). Complementary peptides represent a credible alternative to agrochemicals by activating translation of targeted proteins. </t>
    </r>
    <r>
      <rPr>
        <b/>
        <i/>
        <sz val="10"/>
        <rFont val="Calibri"/>
        <family val="2"/>
      </rPr>
      <t>Nature Communications</t>
    </r>
    <r>
      <rPr>
        <sz val="10"/>
        <rFont val="Calibri"/>
        <family val="2"/>
      </rPr>
      <t>, 14: 254.</t>
    </r>
  </si>
  <si>
    <r>
      <t xml:space="preserve">Reiner F, Brandt M, Tong X, Skole D, Kariryaa A, Ciais P, Davies A, Hiernaux P, Chave J, Mugabowindekwe M, Igel C, Oehmcke S, Gieseke F, Li S, Liu S, Saatchi S, Boucher P, Singh J, Taugourdeau S, Dendoncker M, Song X-P, Mertz O, Tucker CJ, Fensholt R (2023). More than one quarter of Africa's tree cover is found outside areas previously classified as forest. </t>
    </r>
    <r>
      <rPr>
        <b/>
        <i/>
        <sz val="10"/>
        <rFont val="Calibri"/>
        <family val="2"/>
      </rPr>
      <t>Nature Communications</t>
    </r>
    <r>
      <rPr>
        <sz val="10"/>
        <rFont val="Calibri"/>
        <family val="2"/>
      </rPr>
      <t>, 14: 2258.</t>
    </r>
  </si>
  <si>
    <r>
      <t xml:space="preserve">Su C, Rodriguez-Franco M, Lace B, Nebel N, Hernandez-Reyes C, Liang P, Schulze E, Mymrikov EV, Gross NM, Knerr J, Wang H, Siukstaite L, Keller J, Libourel C, Fischer AAM, Gabor KE, Mark E, Popp C, Hunte C, Weber W, Wendler P, Stanislas T, Delaux P-M, Einsle O, Grosse R, Romer W, Ott T (2023). Stabilization of membrane topologies by proteinaceous remorin scaffolds. </t>
    </r>
    <r>
      <rPr>
        <b/>
        <i/>
        <sz val="10"/>
        <rFont val="Calibri"/>
        <family val="2"/>
      </rPr>
      <t>Nature Communications</t>
    </r>
    <r>
      <rPr>
        <sz val="10"/>
        <rFont val="Calibri"/>
        <family val="2"/>
      </rPr>
      <t>, 14: 323.</t>
    </r>
  </si>
  <si>
    <r>
      <t xml:space="preserve">Su G, Mertel A, Brosse S, Calabrese JM (2023). Species invasiveness and community invasibility of North American freshwater fish fauna revealed via trait-based analysis. </t>
    </r>
    <r>
      <rPr>
        <b/>
        <i/>
        <sz val="10"/>
        <rFont val="Calibri"/>
        <family val="2"/>
      </rPr>
      <t>Nature Communications</t>
    </r>
    <r>
      <rPr>
        <sz val="10"/>
        <rFont val="Calibri"/>
        <family val="2"/>
      </rPr>
      <t>, 14: 2332.</t>
    </r>
  </si>
  <si>
    <r>
      <t xml:space="preserve">Gourion B (2023). NCRs make the difference. </t>
    </r>
    <r>
      <rPr>
        <b/>
        <i/>
        <sz val="10"/>
        <rFont val="Calibri"/>
        <family val="2"/>
      </rPr>
      <t>Nature Plants</t>
    </r>
    <r>
      <rPr>
        <sz val="10"/>
        <rFont val="Calibri"/>
        <family val="2"/>
      </rPr>
      <t>, 9: 199–200.</t>
    </r>
  </si>
  <si>
    <r>
      <t xml:space="preserve">Kaniewski D, Marriner N, Morhange C, Khater C, Terral J-F, Besnard G, Otto T, Luce F, Couillebault Q, Tsitsou L, Pourkerman M, Cheddadi R (2023). Climate change threatens olive oil production in the Levant. </t>
    </r>
    <r>
      <rPr>
        <b/>
        <i/>
        <sz val="10"/>
        <rFont val="Calibri"/>
        <family val="2"/>
      </rPr>
      <t>Nature Plants</t>
    </r>
    <r>
      <rPr>
        <sz val="10"/>
        <rFont val="Calibri"/>
        <family val="2"/>
      </rPr>
      <t>, 9: 219-227.</t>
    </r>
  </si>
  <si>
    <r>
      <t xml:space="preserve">Li C, Binaghi M, Pichon V, Cannarozzi G, Brandao de Freitas L, Hanemian M, Kuhlemeier C (2023). Tight genetic linkage of genes causing hybrid necrosis and pollinator isolation between young species. </t>
    </r>
    <r>
      <rPr>
        <b/>
        <i/>
        <sz val="10"/>
        <rFont val="Calibri"/>
        <family val="2"/>
      </rPr>
      <t>Nature Plants</t>
    </r>
    <r>
      <rPr>
        <sz val="10"/>
        <rFont val="Calibri"/>
        <family val="2"/>
      </rPr>
      <t>, 9: 420–432.</t>
    </r>
  </si>
  <si>
    <r>
      <t xml:space="preserve">Libourel C, Keller J, Brichet L, Cazalé A-C, Carrère S, Vernié T, Couzigou J-M, Callot C, Dufau I, Cauet S, Marande W, Bulach T, Suin A, Masson-Boivin C, Remigi P, Delaux P-M, Capela D (2023). Comparative phylotranscriptomics reveals ancestral and derived root nodule symbiosis programmes. </t>
    </r>
    <r>
      <rPr>
        <b/>
        <i/>
        <sz val="10"/>
        <rFont val="Calibri"/>
        <family val="2"/>
      </rPr>
      <t>Nature Plants</t>
    </r>
    <r>
      <rPr>
        <sz val="10"/>
        <rFont val="Calibri"/>
        <family val="2"/>
      </rPr>
      <t>, Doi: 10.1038/s41477-023-01441-w.</t>
    </r>
  </si>
  <si>
    <r>
      <t xml:space="preserve">You Y, Koczyk G, Nuc M, Morbitzer R, Holmes DR, von Roepenack-Lahaye E, Hou S, Giudicatti A, Gris C, Manavella PA, Noël LD, Krajewski P, Lahaye T (2023). The eINTACT system dissects bacterial exploitation of plant osmosignalling to enhance virulence. </t>
    </r>
    <r>
      <rPr>
        <b/>
        <i/>
        <sz val="10"/>
        <rFont val="Calibri"/>
        <family val="2"/>
      </rPr>
      <t>Nature Plants</t>
    </r>
    <r>
      <rPr>
        <sz val="10"/>
        <rFont val="Calibri"/>
        <family val="2"/>
      </rPr>
      <t>, 9: 128-141</t>
    </r>
  </si>
  <si>
    <r>
      <t xml:space="preserve">Etienne RS, Haegeman B, Dugo-Cota A, Vila C, Gonzalez-Voyer A, Valente L (2023). The phylogenetic limits to diversity-dependent diversification. </t>
    </r>
    <r>
      <rPr>
        <b/>
        <i/>
        <sz val="10"/>
        <rFont val="Calibri"/>
        <family val="2"/>
      </rPr>
      <t>Systematic Biology</t>
    </r>
    <r>
      <rPr>
        <sz val="10"/>
        <rFont val="Calibri"/>
        <family val="2"/>
      </rPr>
      <t>, 72: 433–445.</t>
    </r>
  </si>
  <si>
    <r>
      <t xml:space="preserve">Nöbel S, Jacquet A, Isabel G, Pocheville A, Seabright P, Danchin E (2023). Conformity in mate choice, the overlooked social component of animal and human culture. </t>
    </r>
    <r>
      <rPr>
        <b/>
        <i/>
        <sz val="10"/>
        <rFont val="Calibri"/>
        <family val="2"/>
      </rPr>
      <t>Biological Reviews</t>
    </r>
    <r>
      <rPr>
        <i/>
        <sz val="10"/>
        <rFont val="Calibri"/>
        <family val="2"/>
      </rPr>
      <t>,</t>
    </r>
    <r>
      <rPr>
        <sz val="10"/>
        <rFont val="Calibri"/>
        <family val="2"/>
      </rPr>
      <t xml:space="preserve"> 98: 132-149.</t>
    </r>
  </si>
  <si>
    <r>
      <t xml:space="preserve">Cui T, Fan L, Ciais P, Fensholt R, Frappart F, Sitch S, Chave J, Chang Z, Li X, Wang M, Liu X, Ma M, Wigneron J-P (2023). First assessment of optical and microwave remotely sensed vegetation proxies in monitoring aboveground carbon in tropical Asia. </t>
    </r>
    <r>
      <rPr>
        <b/>
        <i/>
        <sz val="10"/>
        <rFont val="Calibri"/>
        <family val="2"/>
      </rPr>
      <t>Remote Sensing of Environment</t>
    </r>
    <r>
      <rPr>
        <sz val="10"/>
        <rFont val="Calibri"/>
        <family val="2"/>
      </rPr>
      <t>, 293: 113619.</t>
    </r>
  </si>
  <si>
    <r>
      <t xml:space="preserve">Cazalis V, Loreau M, Barragan-Jason G (2023). A global synthesis of trends in human experience of nature. </t>
    </r>
    <r>
      <rPr>
        <b/>
        <i/>
        <sz val="10"/>
        <rFont val="Calibri"/>
        <family val="2"/>
      </rPr>
      <t>Frontiers in Ecology and the Environment</t>
    </r>
    <r>
      <rPr>
        <sz val="10"/>
        <rFont val="Calibri"/>
        <family val="2"/>
      </rPr>
      <t>, 21: 85-93.</t>
    </r>
  </si>
  <si>
    <r>
      <t xml:space="preserve">Isbell F, Balvanera P, Mori AS, [...], Loreau M, […], Palmer MS (2023). Expert perspectives on global biodiversity loss and its drivers and impacts on people. </t>
    </r>
    <r>
      <rPr>
        <b/>
        <i/>
        <sz val="10"/>
        <rFont val="Calibri"/>
        <family val="2"/>
      </rPr>
      <t>Frontiers in Ecology and the Environment</t>
    </r>
    <r>
      <rPr>
        <sz val="10"/>
        <rFont val="Calibri"/>
        <family val="2"/>
      </rPr>
      <t>, 21: 94-103.</t>
    </r>
  </si>
  <si>
    <r>
      <t xml:space="preserve">Pessi BA, Baroukh C, Bacquet A, Bernard O (2023). A universal dynamical metabolic model representing mixotrophic growth of </t>
    </r>
    <r>
      <rPr>
        <i/>
        <sz val="10"/>
        <rFont val="Calibri"/>
        <family val="2"/>
      </rPr>
      <t>Chlorella</t>
    </r>
    <r>
      <rPr>
        <sz val="10"/>
        <rFont val="Calibri"/>
        <family val="2"/>
      </rPr>
      <t xml:space="preserve"> sp. on wastes. </t>
    </r>
    <r>
      <rPr>
        <b/>
        <i/>
        <sz val="10"/>
        <rFont val="Calibri"/>
        <family val="2"/>
      </rPr>
      <t>Water Research</t>
    </r>
    <r>
      <rPr>
        <sz val="10"/>
        <rFont val="Calibri"/>
        <family val="2"/>
      </rPr>
      <t>, 229: 119388.</t>
    </r>
  </si>
  <si>
    <r>
      <t xml:space="preserve">Coutant O, Jézéquel C, Mokany K, Cantera I, Covain R, Valentini A, Dejean T, Brosse S, Murienne J (2023). Environmental DNA reveals a mismatch between diversity facets of Amazonian fishes in response to contrasting geographical, environmental and anthropogenic effects. </t>
    </r>
    <r>
      <rPr>
        <b/>
        <i/>
        <sz val="10"/>
        <rFont val="Calibri"/>
        <family val="2"/>
      </rPr>
      <t>Global Change Biology</t>
    </r>
    <r>
      <rPr>
        <sz val="10"/>
        <rFont val="Calibri"/>
        <family val="2"/>
      </rPr>
      <t>, 29: 1741-1758.</t>
    </r>
  </si>
  <si>
    <r>
      <t xml:space="preserve">Dupont L, Le Mezo P, Aumont O, Bopp L, Clerc C, Ethe C, Maury O (2023). High trophic level feedbacks on global ocean carbon uptake and marine ecosystem dynamics under climate change. </t>
    </r>
    <r>
      <rPr>
        <b/>
        <i/>
        <sz val="10"/>
        <rFont val="Calibri"/>
        <family val="2"/>
      </rPr>
      <t>Global Change Biology</t>
    </r>
    <r>
      <rPr>
        <sz val="10"/>
        <rFont val="Calibri"/>
        <family val="2"/>
      </rPr>
      <t>, 29: 1545-1556.</t>
    </r>
  </si>
  <si>
    <r>
      <t xml:space="preserve">Labrière N, Davies SJ, Disney MI, Duncanson LI, Herold M, Lewis SL, Phillips OL, Quegan S, Saatchi SS, Schepaschenko DG, Scipal K, Sist P, Chave J (2023). Toward a forest biomass reference measurement system for remote sensing applications. </t>
    </r>
    <r>
      <rPr>
        <b/>
        <i/>
        <sz val="10"/>
        <rFont val="Calibri"/>
        <family val="2"/>
      </rPr>
      <t>Global Change Biology</t>
    </r>
    <r>
      <rPr>
        <sz val="10"/>
        <rFont val="Calibri"/>
        <family val="2"/>
      </rPr>
      <t>, 29: 827-840</t>
    </r>
  </si>
  <si>
    <r>
      <t>van Moorsel SJ, Thébault E, Radchuk V, Narwani A, Montoya JM, Dakos V, Holmes M, De Laender F, Pennekamp F (2023). Predicting effects of multiple interacting global change drivers across trophic levels.</t>
    </r>
    <r>
      <rPr>
        <b/>
        <sz val="10"/>
        <rFont val="Calibri"/>
        <family val="2"/>
      </rPr>
      <t xml:space="preserve"> </t>
    </r>
    <r>
      <rPr>
        <b/>
        <i/>
        <sz val="10"/>
        <rFont val="Calibri"/>
        <family val="2"/>
      </rPr>
      <t>Global Change Biology</t>
    </r>
    <r>
      <rPr>
        <i/>
        <sz val="10"/>
        <rFont val="Calibri"/>
        <family val="2"/>
      </rPr>
      <t>,</t>
    </r>
    <r>
      <rPr>
        <sz val="10"/>
        <rFont val="Calibri"/>
        <family val="2"/>
      </rPr>
      <t xml:space="preserve"> 29: 1223-1238.</t>
    </r>
  </si>
  <si>
    <r>
      <t xml:space="preserve">Yao YT, Ciais P, Viovy N, Joetzjer E, Chave J (2023). How drought events during the last century have impacted biomass carbon in Amazonian rainforests. </t>
    </r>
    <r>
      <rPr>
        <b/>
        <i/>
        <sz val="10"/>
        <rFont val="Calibri"/>
        <family val="2"/>
      </rPr>
      <t>Global Change Biology</t>
    </r>
    <r>
      <rPr>
        <sz val="10"/>
        <rFont val="Calibri"/>
        <family val="2"/>
      </rPr>
      <t>, 29: 747-762.</t>
    </r>
  </si>
  <si>
    <r>
      <t xml:space="preserve">Huang K, Jahani M, Gouzy J, Legendre A, Carrère S, Lazaro-Guevara JM, Gonzalez Segovia EG, Todesco M, Mayjonade B, Rodde N, Cauet S, Dufau I, Staton SE, Pouilly N, Boniface M-C, Tapy C, Mangin B, Duhnen A, Gautier V, Poncet C, Donnadieu C, Mandel T, Hübner S, Burke JM, Vautrin S, Bellec A, Owens GL, Langlade N, Muños S, Rieseberg LH (2023). The genomics of linkage drag in inbred lines of sunflower. </t>
    </r>
    <r>
      <rPr>
        <b/>
        <i/>
        <sz val="10"/>
        <rFont val="Calibri"/>
        <family val="2"/>
      </rPr>
      <t>Proceedings of the National Academy of Sciences of the United States of America</t>
    </r>
    <r>
      <rPr>
        <sz val="10"/>
        <rFont val="Calibri"/>
        <family val="2"/>
      </rPr>
      <t>, 120: e2205783119.</t>
    </r>
  </si>
  <si>
    <r>
      <t xml:space="preserve">Naranjo-Arcos M, Srivastava M, Deligne F, Bhagat PK, Mansi M, Sadanandom A, Vert G (2023). SUMO/deSUMOylation of the BRI1 brassinosteroid receptor modulates plant growth responses to temperature. </t>
    </r>
    <r>
      <rPr>
        <b/>
        <i/>
        <sz val="10"/>
        <rFont val="Calibri"/>
        <family val="2"/>
      </rPr>
      <t>Proceedings of the National Academy of Sciences of the United States of America</t>
    </r>
    <r>
      <rPr>
        <sz val="10"/>
        <rFont val="Calibri"/>
        <family val="2"/>
      </rPr>
      <t>, 120: e2217255120.</t>
    </r>
  </si>
  <si>
    <r>
      <t xml:space="preserve">He J, Alonge M, Ramakrishnan S, Benoit M, Soyk S, Reem NT, Hendelman A, Van Eck J, Schatz MC, Lippman ZB (2023). Establishing </t>
    </r>
    <r>
      <rPr>
        <i/>
        <sz val="10"/>
        <rFont val="Calibri"/>
        <family val="2"/>
      </rPr>
      <t>Physalis</t>
    </r>
    <r>
      <rPr>
        <sz val="10"/>
        <rFont val="Calibri"/>
        <family val="2"/>
      </rPr>
      <t xml:space="preserve"> as a </t>
    </r>
    <r>
      <rPr>
        <i/>
        <sz val="10"/>
        <rFont val="Calibri"/>
        <family val="2"/>
      </rPr>
      <t>Solanaceae</t>
    </r>
    <r>
      <rPr>
        <sz val="10"/>
        <rFont val="Calibri"/>
        <family val="2"/>
      </rPr>
      <t xml:space="preserve"> model system enables genetic reevaluation of the inflated calyx syndrome. </t>
    </r>
    <r>
      <rPr>
        <b/>
        <i/>
        <sz val="10"/>
        <rFont val="Calibri"/>
        <family val="2"/>
      </rPr>
      <t>Plant Cell</t>
    </r>
    <r>
      <rPr>
        <sz val="10"/>
        <rFont val="Calibri"/>
        <family val="2"/>
      </rPr>
      <t>, 35: 351-368.</t>
    </r>
  </si>
  <si>
    <r>
      <t xml:space="preserve">Tao S, Ao Z, Wigneron J-P, Saatchi S, Ciais P, Chave J, Le Toan T, Frison P-L, Hu X, Chen C, Fan L, Wang M, Zhu J, Zhao X, Li X, Liu X, Su Y, Hu T, Guo Q, Wang Z, Tang Z, Liu YY, Fang J (2023). A global long-term, high-resolution satellite radar backscatter data record (1992-2022+): Merging C-band ERS/ASCAT and Ku-band QSCAT. </t>
    </r>
    <r>
      <rPr>
        <b/>
        <i/>
        <sz val="10"/>
        <rFont val="Calibri"/>
        <family val="2"/>
      </rPr>
      <t>Earth System Science Data</t>
    </r>
    <r>
      <rPr>
        <sz val="10"/>
        <rFont val="Calibri"/>
        <family val="2"/>
      </rPr>
      <t>, 15: 1577-1596.</t>
    </r>
  </si>
  <si>
    <r>
      <t xml:space="preserve">Carvajal-Quintero J, Comte L, Giam X, Olden JD, Brose U, Eros T, Filipe AF, Fortin MJ, Irving K, Jacquet C, Larsen S, Ruhi A, Sharma S, Villalobos F, Tedesco PA (2023). Scale of population synchrony confirms macroecological estimates of minimum viable range size. </t>
    </r>
    <r>
      <rPr>
        <b/>
        <i/>
        <sz val="10"/>
        <rFont val="Calibri"/>
        <family val="2"/>
      </rPr>
      <t>Ecology Letters</t>
    </r>
    <r>
      <rPr>
        <i/>
        <sz val="10"/>
        <rFont val="Calibri"/>
        <family val="2"/>
      </rPr>
      <t xml:space="preserve">, </t>
    </r>
    <r>
      <rPr>
        <sz val="10"/>
        <rFont val="Calibri"/>
        <family val="2"/>
      </rPr>
      <t>26: 291-301.</t>
    </r>
  </si>
  <si>
    <r>
      <t xml:space="preserve">Loreau M, Jarne P, Martiny JBH (2023). Opportunities to advance the synthesis of ecology and evolution. </t>
    </r>
    <r>
      <rPr>
        <b/>
        <i/>
        <sz val="10"/>
        <rFont val="Calibri"/>
        <family val="2"/>
      </rPr>
      <t>Ecology Letters</t>
    </r>
    <r>
      <rPr>
        <sz val="10"/>
        <rFont val="Calibri"/>
        <family val="2"/>
      </rPr>
      <t>, Doi: 10.1111/ele.14175.</t>
    </r>
  </si>
  <si>
    <r>
      <t xml:space="preserve">Nie S, Zheng J, Luo M, Loreau M, Gravel D, Wang S (2023). Will a large complex system be productive? </t>
    </r>
    <r>
      <rPr>
        <b/>
        <i/>
        <sz val="10"/>
        <rFont val="Calibri"/>
        <family val="2"/>
      </rPr>
      <t>Ecology Letters</t>
    </r>
    <r>
      <rPr>
        <sz val="10"/>
        <rFont val="Calibri"/>
        <family val="2"/>
      </rPr>
      <t>, Doi: 10.1111/ele.14242.</t>
    </r>
  </si>
  <si>
    <r>
      <t xml:space="preserve">Camuel A, Teulet A, Carcagno M, Haq F, Pacquit V, Gully D, Pervent M, Chaintreuil C, Fardoux J, Horta-Araujo N, Okazaki S, Ratu STN, Gueye F, Zilli J, Nouwen N, Arrighi J-F, Luo H, Mergaert P, Deslandes L, Giraud E (2023). Widespread </t>
    </r>
    <r>
      <rPr>
        <i/>
        <sz val="10"/>
        <rFont val="Calibri"/>
        <family val="2"/>
      </rPr>
      <t>Bradyrhizobium</t>
    </r>
    <r>
      <rPr>
        <sz val="10"/>
        <rFont val="Calibri"/>
        <family val="2"/>
      </rPr>
      <t xml:space="preserve"> distribution of diverse Type III effectors that trigger legume nodulation in the absence of Nod factor. </t>
    </r>
    <r>
      <rPr>
        <b/>
        <i/>
        <sz val="10"/>
        <rFont val="Calibri"/>
        <family val="2"/>
      </rPr>
      <t>ISME Journal</t>
    </r>
    <r>
      <rPr>
        <sz val="10"/>
        <rFont val="Calibri"/>
        <family val="2"/>
      </rPr>
      <t>, Doi: 10.1038/s41396-023-01458-1.</t>
    </r>
  </si>
  <si>
    <r>
      <t xml:space="preserve">Saeed B, Deligne F, Brillada C, Dünser K, Ditengou FA, Turek I, Allahham A, Grujic N, Dagdas Y, Ott T, Kleine-Vehn J, Vert G, Trujillo M (2023). K63-linked ubiquitin chains are a global signal for endocytosis and contribute to selective autophagy in plants. </t>
    </r>
    <r>
      <rPr>
        <b/>
        <i/>
        <sz val="10"/>
        <rFont val="Calibri"/>
        <family val="2"/>
      </rPr>
      <t>Current Biology</t>
    </r>
    <r>
      <rPr>
        <sz val="10"/>
        <rFont val="Calibri"/>
        <family val="2"/>
      </rPr>
      <t>, 33: 1337-1345.e5.</t>
    </r>
  </si>
  <si>
    <r>
      <t xml:space="preserve">Chevalier M, Ngor PB, Pin K, Touch B, Lek S, Grenouillet G, Hogan Z (2023). Long-term data show alarming decline of majority of fish species in a lower Mekong basin fishery. </t>
    </r>
    <r>
      <rPr>
        <b/>
        <i/>
        <sz val="10"/>
        <rFont val="Calibri"/>
        <family val="2"/>
      </rPr>
      <t>Science of the Total Environment</t>
    </r>
    <r>
      <rPr>
        <sz val="10"/>
        <rFont val="Calibri"/>
        <family val="2"/>
      </rPr>
      <t>, 164624.</t>
    </r>
  </si>
  <si>
    <r>
      <t xml:space="preserve">Feng K, Deng W, Zhang Y, Tao K, Yuan J, Liu J, Li Z, Lek S, Wang Q, Hugueny B (2023). Eutrophication induces functional homogenization and traits filtering in Chinese lacustrine fish communities. </t>
    </r>
    <r>
      <rPr>
        <b/>
        <i/>
        <sz val="10"/>
        <rFont val="Calibri"/>
        <family val="2"/>
      </rPr>
      <t>Science of the Total Environment</t>
    </r>
    <r>
      <rPr>
        <sz val="10"/>
        <rFont val="Calibri"/>
        <family val="2"/>
      </rPr>
      <t>, 857: 159651.</t>
    </r>
  </si>
  <si>
    <r>
      <t xml:space="preserve">Larranaga A, Perkins DM, Basaguren A, Larranaga S, Pozo J, Montoya JM (2023). Land use drives detritivore size structure and decomposition through shifts in resource quality and quantity. </t>
    </r>
    <r>
      <rPr>
        <b/>
        <i/>
        <sz val="10"/>
        <rFont val="Calibri"/>
        <family val="2"/>
      </rPr>
      <t>Science of the Total Environment</t>
    </r>
    <r>
      <rPr>
        <sz val="10"/>
        <rFont val="Calibri"/>
        <family val="2"/>
      </rPr>
      <t>, 164552.</t>
    </r>
  </si>
  <si>
    <r>
      <t xml:space="preserve">Fortunel C, Stahl C, Coste S, Ziegler C, Derroire G, Levionnois S, Maréchaux I, Bonal D, Hérault B, Wagner FH, Sack L, Chave J, Heuret P, Jansen S, John G, Scoffoni C, Trueba S, Bartlett MK (2023). Thresholds for persistent leaf photochemical damage predict plant drought resilience in a tropical rainforest. </t>
    </r>
    <r>
      <rPr>
        <b/>
        <i/>
        <sz val="10"/>
        <rFont val="Calibri"/>
        <family val="2"/>
      </rPr>
      <t>New Phytologist</t>
    </r>
    <r>
      <rPr>
        <sz val="10"/>
        <rFont val="Calibri"/>
        <family val="2"/>
      </rPr>
      <t>, 239: 576-591.</t>
    </r>
  </si>
  <si>
    <r>
      <t>Shu P, Zhang Z, Wu Y, Chen Y, Li K, Deng H, Zhang J, Zhang X, Wang J, Liu Z, Xie Y, Du K, Li M, Bouzayen M, Hong Y, Zhang Y, Liu M (2023). A comprehensive metabolic map reveals major quality regulations in red flesh kiwifruit (</t>
    </r>
    <r>
      <rPr>
        <i/>
        <sz val="10"/>
        <rFont val="Calibri"/>
        <family val="2"/>
      </rPr>
      <t>Actinidia chinensis</t>
    </r>
    <r>
      <rPr>
        <sz val="10"/>
        <rFont val="Calibri"/>
        <family val="2"/>
      </rPr>
      <t xml:space="preserve">). </t>
    </r>
    <r>
      <rPr>
        <b/>
        <i/>
        <sz val="10"/>
        <rFont val="Calibri"/>
        <family val="2"/>
      </rPr>
      <t>New Phytologist</t>
    </r>
    <r>
      <rPr>
        <sz val="10"/>
        <rFont val="Calibri"/>
        <family val="2"/>
      </rPr>
      <t>, 238: 2064-2079.</t>
    </r>
  </si>
  <si>
    <r>
      <t xml:space="preserve">Zarate-Chaves CA, Audran C, Medina Culma CA, Escalon A, Javegny S, Gagnevin L, Thomas E, Pimparé L-L, Lopez CE, Jacobs JM, Noël LD, Koebnik R, Bernal AJ, Szurek B (2023). CRISPRi in </t>
    </r>
    <r>
      <rPr>
        <i/>
        <sz val="10"/>
        <rFont val="Calibri"/>
        <family val="2"/>
      </rPr>
      <t>Xanthomonas</t>
    </r>
    <r>
      <rPr>
        <sz val="10"/>
        <rFont val="Calibri"/>
        <family val="2"/>
      </rPr>
      <t xml:space="preserve"> demonstrates functional convergence of Transcription Activator-Like effectors in two divergent pathogens. </t>
    </r>
    <r>
      <rPr>
        <b/>
        <i/>
        <sz val="10"/>
        <rFont val="Calibri"/>
        <family val="2"/>
      </rPr>
      <t>New Phytologist</t>
    </r>
    <r>
      <rPr>
        <sz val="10"/>
        <rFont val="Calibri"/>
        <family val="2"/>
      </rPr>
      <t>, 238: 1593-1604.</t>
    </r>
  </si>
  <si>
    <r>
      <t xml:space="preserve">Prunier JG, Loot G, Veyssière C, Poulet N, Blanchet S (2023). Novel operational index reveals rapid recovery of genetic connectivity in freshwater fish species after riverine restoration. </t>
    </r>
    <r>
      <rPr>
        <b/>
        <i/>
        <sz val="10"/>
        <rFont val="Calibri"/>
        <family val="2"/>
      </rPr>
      <t>Conservation Letters</t>
    </r>
    <r>
      <rPr>
        <sz val="10"/>
        <rFont val="Calibri"/>
        <family val="2"/>
      </rPr>
      <t>, 16: e12939.</t>
    </r>
  </si>
  <si>
    <r>
      <t xml:space="preserve">Vasquez-Ocmin PG, Marti G, Gadea A, Cabanac G, Vasquez-Briones JA, Casavilca-Zambrano S, Ponts N, Jargeat P, Haddad M, Bertani S (2023). Metabotyping of Andean pseudocereals and characterization of emerging mycotoxins. </t>
    </r>
    <r>
      <rPr>
        <b/>
        <i/>
        <sz val="10"/>
        <rFont val="Calibri"/>
        <family val="2"/>
      </rPr>
      <t>Food Chemistry</t>
    </r>
    <r>
      <rPr>
        <i/>
        <sz val="10"/>
        <rFont val="Calibri"/>
        <family val="2"/>
      </rPr>
      <t>,</t>
    </r>
    <r>
      <rPr>
        <sz val="10"/>
        <rFont val="Calibri"/>
        <family val="2"/>
      </rPr>
      <t xml:space="preserve"> 407: 135134.</t>
    </r>
  </si>
  <si>
    <r>
      <t xml:space="preserve">Moloney GK, Gossé KJ, Gonedelé-Bi S, Gaubert P, Chaber A-L (2023). Is social media the new wet market? Social media platforms facilitate the online sale of bushmeat in West Africa. </t>
    </r>
    <r>
      <rPr>
        <b/>
        <i/>
        <sz val="10"/>
        <rFont val="Calibri"/>
        <family val="2"/>
      </rPr>
      <t>One Health</t>
    </r>
    <r>
      <rPr>
        <sz val="10"/>
        <rFont val="Calibri"/>
        <family val="2"/>
      </rPr>
      <t>, 16: 100503.</t>
    </r>
  </si>
  <si>
    <r>
      <t xml:space="preserve">Xiang T, Dong X, Ju T, Shi L, Grenouillet G (2023). Anthropogenic activities and environmental filtering have reshaped freshwater fish biodiversity patterns in China over the past 120 years. </t>
    </r>
    <r>
      <rPr>
        <b/>
        <i/>
        <sz val="10"/>
        <rFont val="Calibri"/>
        <family val="2"/>
      </rPr>
      <t>Journal of Environmental Managemen</t>
    </r>
    <r>
      <rPr>
        <sz val="10"/>
        <rFont val="Calibri"/>
        <family val="2"/>
      </rPr>
      <t>t, 344: 118374.</t>
    </r>
  </si>
  <si>
    <r>
      <t xml:space="preserve">Doin de Moura GG, Mouffok S, Gaudu N, Cazalé A-C, Milhes M, Bulach T, Valière S, Roche D, Ferdy J-B, Masson-Boivin C, Capela D, Remigi P (2023) A selective bottleneck during host entry drives the evolution of new legume symbionts. </t>
    </r>
    <r>
      <rPr>
        <b/>
        <i/>
        <sz val="10"/>
        <rFont val="Calibri"/>
        <family val="2"/>
      </rPr>
      <t>Molecular Biology and Evolution</t>
    </r>
    <r>
      <rPr>
        <sz val="10"/>
        <rFont val="Calibri"/>
        <family val="2"/>
      </rPr>
      <t>, 40: msad116.</t>
    </r>
  </si>
  <si>
    <r>
      <t xml:space="preserve">Roux F, Frachon L, Bartoli C (2023). The genetic architecture of adaptation to leaf and root bacterial microbiota in </t>
    </r>
    <r>
      <rPr>
        <i/>
        <sz val="10"/>
        <rFont val="Calibri"/>
        <family val="2"/>
      </rPr>
      <t>Arabidopsis thaliana</t>
    </r>
    <r>
      <rPr>
        <sz val="10"/>
        <rFont val="Calibri"/>
        <family val="2"/>
      </rPr>
      <t xml:space="preserve">. </t>
    </r>
    <r>
      <rPr>
        <b/>
        <i/>
        <sz val="10"/>
        <rFont val="Calibri"/>
        <family val="2"/>
      </rPr>
      <t>Molecular Biology and Evolution</t>
    </r>
    <r>
      <rPr>
        <sz val="10"/>
        <rFont val="Calibri"/>
        <family val="2"/>
      </rPr>
      <t>, 40: msad093.</t>
    </r>
  </si>
  <si>
    <r>
      <t xml:space="preserve">Lace B, Su C, Invernot Perez D, Rodriguez-Franco M, Vernié T, Batzenschlager M, Egli S, Liu C-W, Ott T (2023). RPG acts as a central determinant for infectosome formation and cellular polarization during intracellular rhizobial infections. </t>
    </r>
    <r>
      <rPr>
        <b/>
        <i/>
        <sz val="10"/>
        <rFont val="Calibri"/>
        <family val="2"/>
      </rPr>
      <t>eLife</t>
    </r>
    <r>
      <rPr>
        <sz val="10"/>
        <rFont val="Calibri"/>
        <family val="2"/>
      </rPr>
      <t>, 12: e80741.</t>
    </r>
  </si>
  <si>
    <r>
      <t>Demirjian C, Razavi N, Yu G, Mayjonade B, Zhang L, Lonjon F, Chardon F, Carrère S, Gouzy J, Genin S, Macho AP, Roux F, Berthomé R, Vailleau F (2023) An atypical NLR gene confers bacterial wilt susceptibility in Arabidopsis.</t>
    </r>
    <r>
      <rPr>
        <b/>
        <i/>
        <sz val="10"/>
        <rFont val="Calibri"/>
        <family val="2"/>
      </rPr>
      <t xml:space="preserve"> Plant Communications</t>
    </r>
    <r>
      <rPr>
        <sz val="10"/>
        <rFont val="Calibri"/>
        <family val="2"/>
      </rPr>
      <t>, 100607.</t>
    </r>
  </si>
  <si>
    <r>
      <t xml:space="preserve">Berrabah F, Bernal G, Elhosseyn A-S, El Kassis C, L'Horset R, Benaceur F, Wen J, Mysore KS, Garmier M, Gourion B, Ratet P, Gruber V (2023). Insight into the control of nodule immunity and senescence during </t>
    </r>
    <r>
      <rPr>
        <i/>
        <sz val="10"/>
        <rFont val="Calibri"/>
        <family val="2"/>
      </rPr>
      <t>Medicago truncatula</t>
    </r>
    <r>
      <rPr>
        <sz val="10"/>
        <rFont val="Calibri"/>
        <family val="2"/>
      </rPr>
      <t xml:space="preserve"> symbiosis. </t>
    </r>
    <r>
      <rPr>
        <b/>
        <i/>
        <sz val="10"/>
        <rFont val="Calibri"/>
        <family val="2"/>
      </rPr>
      <t>Plant Physiology</t>
    </r>
    <r>
      <rPr>
        <sz val="10"/>
        <rFont val="Calibri"/>
        <family val="2"/>
      </rPr>
      <t>, 191: 729-746.</t>
    </r>
  </si>
  <si>
    <r>
      <t xml:space="preserve">Chirinos X, Ying S, Rodrigues MA, Maza E, Djari A, Hu G, Liu M, Purgatto E, Fournier S, Regad F, Bouzayen M, Pirrello J (2023). Transition to ripening in tomato requires hormone-controlled genetic reprogramming initiated in gel tissue. </t>
    </r>
    <r>
      <rPr>
        <b/>
        <i/>
        <sz val="10"/>
        <rFont val="Calibri"/>
        <family val="2"/>
      </rPr>
      <t>Plant Physiology</t>
    </r>
    <r>
      <rPr>
        <sz val="10"/>
        <rFont val="Calibri"/>
        <family val="2"/>
      </rPr>
      <t>, 191: 610-625.</t>
    </r>
  </si>
  <si>
    <r>
      <t xml:space="preserve">Pei Y, Xue Q, Zhang Z, Shu P, Deng H, Bouzayen M, Hong Y, Liu M (2023). Beta-1,3-GLUCANASE10 regulates tomato development and disease resistance by modulating callose deposition. </t>
    </r>
    <r>
      <rPr>
        <b/>
        <i/>
        <sz val="10"/>
        <rFont val="Calibri"/>
        <family val="2"/>
      </rPr>
      <t>Plant Physiology</t>
    </r>
    <r>
      <rPr>
        <sz val="10"/>
        <rFont val="Calibri"/>
        <family val="2"/>
      </rPr>
      <t>, kiad262.</t>
    </r>
  </si>
  <si>
    <r>
      <t xml:space="preserve">Real N, Villar I, Serrano I, Guiu-Aragones C, Martin-Hernandez AM (2023). Mutations in CmVPS41 controlling resistance to cucumber mosaic virus display specific subcellular localization. </t>
    </r>
    <r>
      <rPr>
        <b/>
        <i/>
        <sz val="10"/>
        <rFont val="Calibri"/>
        <family val="2"/>
      </rPr>
      <t>Plant Physiology</t>
    </r>
    <r>
      <rPr>
        <sz val="10"/>
        <rFont val="Calibri"/>
        <family val="2"/>
      </rPr>
      <t>, 191: 1596-1611.</t>
    </r>
  </si>
  <si>
    <r>
      <t xml:space="preserve">Wang T, Gasciolli V, Gaston M, Medioni L, Cumener M, Buendia L, Yang B, Bono JJ, He G, Lefebvre B (2023). LysM receptor-like kinases involved in immunity perceive lipo-chitooligosaccharides in mycotrophic plants. </t>
    </r>
    <r>
      <rPr>
        <b/>
        <i/>
        <sz val="10"/>
        <rFont val="Calibri"/>
        <family val="2"/>
      </rPr>
      <t>Plant Physiology</t>
    </r>
    <r>
      <rPr>
        <sz val="10"/>
        <rFont val="Calibri"/>
        <family val="2"/>
      </rPr>
      <t>, 192: 1435–1448.</t>
    </r>
  </si>
  <si>
    <r>
      <t xml:space="preserve">Schmidt C, Hoban S, Hunter M, Paz-Vinas I, Garroway CJ (2023). Genetic diversity and IUCN Red List status. </t>
    </r>
    <r>
      <rPr>
        <b/>
        <i/>
        <sz val="10"/>
        <rFont val="Calibri"/>
        <family val="2"/>
      </rPr>
      <t>Conservation Biology</t>
    </r>
    <r>
      <rPr>
        <sz val="10"/>
        <rFont val="Calibri"/>
        <family val="2"/>
      </rPr>
      <t>, e14064.</t>
    </r>
  </si>
  <si>
    <r>
      <t xml:space="preserve">Tao J, Ding C, Chen J, Ding L, Brosse S, Heino J, Hermoso V, Wu R, Wang Z, Hu J, Che R, Jin X, Ji S, He D (2023). Boosting freshwater fish conservation with high-resolution distribution mapping across a large territory. </t>
    </r>
    <r>
      <rPr>
        <b/>
        <i/>
        <sz val="10"/>
        <rFont val="Calibri"/>
        <family val="2"/>
      </rPr>
      <t>Conservation Biology</t>
    </r>
    <r>
      <rPr>
        <sz val="10"/>
        <rFont val="Calibri"/>
        <family val="2"/>
      </rPr>
      <t>, 37: e14036.</t>
    </r>
  </si>
  <si>
    <r>
      <t xml:space="preserve">Barragan-Jason G, Loreau M, de Mazancourt C, Singer MC, Parmesan C (2023). Psychological and physical connections with nature improve both human well-being and nature conservation : a systematic review of meta-analyses. </t>
    </r>
    <r>
      <rPr>
        <b/>
        <i/>
        <sz val="10"/>
        <rFont val="Calibri"/>
        <family val="2"/>
      </rPr>
      <t>Biological Conservation</t>
    </r>
    <r>
      <rPr>
        <sz val="10"/>
        <rFont val="Calibri"/>
        <family val="2"/>
      </rPr>
      <t>, 277: 109842.</t>
    </r>
  </si>
  <si>
    <r>
      <t xml:space="preserve">Parmesan C, Singer MC, Wee B, Mikheyev S (2023). The case for prioritizing ecology/behavior and hybridization over genomics/taxonomy and species' integrity in conservation under climate change. </t>
    </r>
    <r>
      <rPr>
        <b/>
        <i/>
        <sz val="10"/>
        <rFont val="Calibri"/>
        <family val="2"/>
      </rPr>
      <t>Biological Conservation</t>
    </r>
    <r>
      <rPr>
        <sz val="10"/>
        <rFont val="Calibri"/>
        <family val="2"/>
      </rPr>
      <t>, 281: 109967.</t>
    </r>
  </si>
  <si>
    <r>
      <t xml:space="preserve">Baroukh C, Cottret L, Pires E, Peyraud R, Guidot A, Genin S (2023a). Insights into the metabolic specificities of pathogenic strains from the </t>
    </r>
    <r>
      <rPr>
        <i/>
        <sz val="10"/>
        <rFont val="Calibri"/>
        <family val="2"/>
      </rPr>
      <t>Ralstonia solanacearum</t>
    </r>
    <r>
      <rPr>
        <sz val="10"/>
        <rFont val="Calibri"/>
        <family val="2"/>
      </rPr>
      <t xml:space="preserve"> species complex. </t>
    </r>
    <r>
      <rPr>
        <b/>
        <i/>
        <sz val="10"/>
        <rFont val="Calibri"/>
        <family val="2"/>
      </rPr>
      <t>mSystems</t>
    </r>
    <r>
      <rPr>
        <sz val="10"/>
        <rFont val="Calibri"/>
        <family val="2"/>
      </rPr>
      <t>, e0008323</t>
    </r>
  </si>
  <si>
    <r>
      <t xml:space="preserve">Breeze E, Vale V, McLellan H, Pecrix Y, Godiard L, Grant M, Frigerio L (2023). A tell tail sign: A conserved C-terminal tail-anchor domain targets a subset of pathogen effectors to the plant endoplasmic reticulum. </t>
    </r>
    <r>
      <rPr>
        <b/>
        <i/>
        <sz val="10"/>
        <rFont val="Calibri"/>
        <family val="2"/>
      </rPr>
      <t>Journal of Experimental Botany</t>
    </r>
    <r>
      <rPr>
        <sz val="10"/>
        <rFont val="Calibri"/>
        <family val="2"/>
      </rPr>
      <t>, 74: 3188–3202.</t>
    </r>
  </si>
  <si>
    <r>
      <t xml:space="preserve">Liu S, Magne K, Zhou J, Laude J, Dalmais M, Le Signor C, Bendahmane A, Thompson R, Couzigou J-M, Ratet P (2023). The transcriptional co-regulators NBCL1 and NBCL2 redundantly coordinate aerial organ development and root nodule identity in legumes. </t>
    </r>
    <r>
      <rPr>
        <b/>
        <i/>
        <sz val="10"/>
        <rFont val="Calibri"/>
        <family val="2"/>
      </rPr>
      <t>Journal of Experimental Botany</t>
    </r>
    <r>
      <rPr>
        <sz val="10"/>
        <rFont val="Calibri"/>
        <family val="2"/>
      </rPr>
      <t>, 74: 194-213.</t>
    </r>
  </si>
  <si>
    <r>
      <t xml:space="preserve">Noureddine Y, da Rocha M, An J, Médina C, Mejias J, Mulet K, Quentin M, Abad P, Zouine M, Favery B, Jaubert-Possamai S (2023). Auxin responsive factor-8 regulates development of feeding site induced by root knot nematodes in tomato. </t>
    </r>
    <r>
      <rPr>
        <b/>
        <i/>
        <sz val="10"/>
        <rFont val="Calibri"/>
        <family val="2"/>
      </rPr>
      <t>Journal of Experimental Botany</t>
    </r>
    <r>
      <rPr>
        <sz val="10"/>
        <rFont val="Calibri"/>
        <family val="2"/>
      </rPr>
      <t>, erad208.</t>
    </r>
  </si>
  <si>
    <r>
      <t xml:space="preserve">Silva NCE, Leguilloux M, Bellec A, Rodde N, Aubert J, Manicacci D, Damerval C, Bergès H, Deveaux Y (2023). A MITE insertion abolishes the </t>
    </r>
    <r>
      <rPr>
        <i/>
        <sz val="10"/>
        <rFont val="Calibri"/>
        <family val="2"/>
      </rPr>
      <t>AP3-3</t>
    </r>
    <r>
      <rPr>
        <sz val="10"/>
        <rFont val="Calibri"/>
        <family val="2"/>
      </rPr>
      <t xml:space="preserve"> self-maintenance regulatory loop in apetalous flowers of </t>
    </r>
    <r>
      <rPr>
        <i/>
        <sz val="10"/>
        <rFont val="Calibri"/>
        <family val="2"/>
      </rPr>
      <t>Nigella damascena</t>
    </r>
    <r>
      <rPr>
        <sz val="10"/>
        <rFont val="Calibri"/>
        <family val="2"/>
      </rPr>
      <t xml:space="preserve">. </t>
    </r>
    <r>
      <rPr>
        <b/>
        <i/>
        <sz val="10"/>
        <rFont val="Calibri"/>
        <family val="2"/>
      </rPr>
      <t>Journal of Experimental Botany</t>
    </r>
    <r>
      <rPr>
        <sz val="10"/>
        <rFont val="Calibri"/>
        <family val="2"/>
      </rPr>
      <t>, 74: 1448–1459.</t>
    </r>
  </si>
  <si>
    <r>
      <t xml:space="preserve">Bellec A, Dia Sow M, Pont C, Civan P, Mardoc E, Duchemin W, Armisen D, Huneau C, Thévenin J, Vernoud V, Depège-Fargeix N, Maunas L, Escale B, Dubreucq B, Rogowsky P, Bergès H, Salse J (2023). Tracing 100 million years of grass genome evolutionary plasticity. </t>
    </r>
    <r>
      <rPr>
        <b/>
        <i/>
        <sz val="10"/>
        <rFont val="Calibri"/>
        <family val="2"/>
      </rPr>
      <t>Plant Journal</t>
    </r>
    <r>
      <rPr>
        <sz val="10"/>
        <rFont val="Calibri"/>
        <family val="2"/>
      </rPr>
      <t>, 114: 1243-1266.</t>
    </r>
  </si>
  <si>
    <r>
      <t xml:space="preserve">Bernoux M, Chen J, Zhang X, Newell K, Hu J, Deslandes L, Dodds P (2023). Subcellular localization requirements and specificities for plant immune receptor Toll-interleukin-1 receptor (TIR) signaling. </t>
    </r>
    <r>
      <rPr>
        <b/>
        <i/>
        <sz val="10"/>
        <rFont val="Calibri"/>
        <family val="2"/>
      </rPr>
      <t>Plant Journal</t>
    </r>
    <r>
      <rPr>
        <sz val="10"/>
        <rFont val="Calibri"/>
        <family val="2"/>
      </rPr>
      <t xml:space="preserve">, 114: 1319-1337.  </t>
    </r>
  </si>
  <si>
    <r>
      <t xml:space="preserve">Landry D, Mila I, Sabbagh CRR, Zaffuto M, Pouzet C, Trémousaygue D, Dabos P, Deslandes L, Peeters N (2023). An NLR Integrated Domain toolkit to identify plant pathogen effector targets. </t>
    </r>
    <r>
      <rPr>
        <b/>
        <i/>
        <sz val="10"/>
        <rFont val="Calibri"/>
        <family val="2"/>
      </rPr>
      <t>Plant Journal</t>
    </r>
    <r>
      <rPr>
        <sz val="10"/>
        <rFont val="Calibri"/>
        <family val="2"/>
      </rPr>
      <t>, Doi: 10.1111/tpj.16331.</t>
    </r>
  </si>
  <si>
    <r>
      <t xml:space="preserve">Wang R, Liu K, Tang B, Su D, He X, Deng H, Wu M, Bouzayen M, Grierson D, Liu M (2023). The MADS-box gene TAGL1 regulates a ripening-associated </t>
    </r>
    <r>
      <rPr>
        <i/>
        <sz val="10"/>
        <rFont val="Calibri"/>
        <family val="2"/>
      </rPr>
      <t>SlDQD/SDH2</t>
    </r>
    <r>
      <rPr>
        <sz val="10"/>
        <rFont val="Calibri"/>
        <family val="2"/>
      </rPr>
      <t xml:space="preserve"> involved in flavonoid biosynthesis and resistance against </t>
    </r>
    <r>
      <rPr>
        <i/>
        <sz val="10"/>
        <rFont val="Calibri"/>
        <family val="2"/>
      </rPr>
      <t>Botrytis cinerea</t>
    </r>
    <r>
      <rPr>
        <sz val="10"/>
        <rFont val="Calibri"/>
        <family val="2"/>
      </rPr>
      <t xml:space="preserve"> in postharvest tomato fruit. </t>
    </r>
    <r>
      <rPr>
        <b/>
        <i/>
        <sz val="10"/>
        <rFont val="Calibri"/>
        <family val="2"/>
      </rPr>
      <t>Plant Journal</t>
    </r>
    <r>
      <rPr>
        <sz val="10"/>
        <rFont val="Calibri"/>
        <family val="2"/>
      </rPr>
      <t>, Doi: 10.1111/tpj.16354.</t>
    </r>
  </si>
  <si>
    <r>
      <t xml:space="preserve">Zinsmeister J, Lalanne D, Ly Vu B, Schoefs B, Marchand J, Dang TT, Buitink J, Leprince O (2023). ABSCISIC ACID INSENSITIVE 4 coordinates eoplast formation to ensure acquisition of seed longevity during maturation in </t>
    </r>
    <r>
      <rPr>
        <i/>
        <sz val="10"/>
        <rFont val="Calibri"/>
        <family val="2"/>
      </rPr>
      <t>Medicago truncatula</t>
    </r>
    <r>
      <rPr>
        <sz val="10"/>
        <rFont val="Calibri"/>
        <family val="2"/>
      </rPr>
      <t xml:space="preserve">. </t>
    </r>
    <r>
      <rPr>
        <b/>
        <i/>
        <sz val="10"/>
        <rFont val="Calibri"/>
        <family val="2"/>
      </rPr>
      <t>Plant Journal</t>
    </r>
    <r>
      <rPr>
        <sz val="10"/>
        <rFont val="Calibri"/>
        <family val="2"/>
      </rPr>
      <t>, 113: 934-953.</t>
    </r>
  </si>
  <si>
    <r>
      <t xml:space="preserve">Bogdziewicz M, […] Chave J, […] Clark JS (2023). Linking seed size and number to trait syndromes in trees. </t>
    </r>
    <r>
      <rPr>
        <b/>
        <i/>
        <sz val="10"/>
        <rFont val="Calibri"/>
        <family val="2"/>
      </rPr>
      <t>Global Ecology and Biogeography</t>
    </r>
    <r>
      <rPr>
        <sz val="10"/>
        <rFont val="Calibri"/>
        <family val="2"/>
      </rPr>
      <t>, 32: 683-694.</t>
    </r>
  </si>
  <si>
    <r>
      <t xml:space="preserve">Correa DF, [...], Chave J, […] V, ter Steege H (2023). Geographic patterns of tree dispersal modes in Amazonia and their ecological correlates. </t>
    </r>
    <r>
      <rPr>
        <b/>
        <i/>
        <sz val="10"/>
        <rFont val="Calibri"/>
        <family val="2"/>
      </rPr>
      <t>Global Ecology and Biogeography</t>
    </r>
    <r>
      <rPr>
        <i/>
        <sz val="10"/>
        <rFont val="Calibri"/>
        <family val="2"/>
      </rPr>
      <t>,</t>
    </r>
    <r>
      <rPr>
        <sz val="10"/>
        <rFont val="Calibri"/>
        <family val="2"/>
      </rPr>
      <t xml:space="preserve"> 32: 46-69.</t>
    </r>
  </si>
  <si>
    <r>
      <t xml:space="preserve">Galiana N, Lurgi M, Montoya JM, Araujo MB, Galbraith ED (2023). Climate or diet? The importance of biotic interactions in determining species range size. </t>
    </r>
    <r>
      <rPr>
        <b/>
        <i/>
        <sz val="10"/>
        <rFont val="Calibri"/>
        <family val="2"/>
      </rPr>
      <t>Global Ecology and Biogeography</t>
    </r>
    <r>
      <rPr>
        <sz val="10"/>
        <rFont val="Calibri"/>
        <family val="2"/>
      </rPr>
      <t>, 32: 1178-1188.</t>
    </r>
  </si>
  <si>
    <r>
      <t xml:space="preserve">Overcast I, Achaz G, Aguilée R, Andujar C, Arribas P, Creedy TJ, Economo EP, Etienne RS, Gillespie R, Jacquet C, Jay F, Kennedy S, Krehenwinkel H, Lambert A, Meramveliotakis E, Noguerales V, Perez-Lamarque B, Roderick G, Rogers H, Ruffley M, Sanmartin I, Vogler AP, Papadopoulou A, Emerson BC, Morlon H (2023). Towards a genetic theory of island biogeography: Inferring processes from multidimensional community-scale data. </t>
    </r>
    <r>
      <rPr>
        <b/>
        <i/>
        <sz val="10"/>
        <rFont val="Calibri"/>
        <family val="2"/>
      </rPr>
      <t>Global Ecology and Biogeography</t>
    </r>
    <r>
      <rPr>
        <sz val="10"/>
        <rFont val="Calibri"/>
        <family val="2"/>
      </rPr>
      <t>, 32: 4-23.</t>
    </r>
  </si>
  <si>
    <r>
      <t xml:space="preserve">Calderon-Gonzalez A, Perez-Vich B, Pouilly N, Boniface M-C, Louarn J, Velasco L, Muños S (2023). Association mapping for broomrape resistance in sunflower. </t>
    </r>
    <r>
      <rPr>
        <b/>
        <i/>
        <sz val="10"/>
        <rFont val="Calibri"/>
        <family val="2"/>
      </rPr>
      <t>Frontiers in Plant Science</t>
    </r>
    <r>
      <rPr>
        <sz val="10"/>
        <rFont val="Calibri"/>
        <family val="2"/>
      </rPr>
      <t>, 13: 1056231.</t>
    </r>
  </si>
  <si>
    <r>
      <t xml:space="preserve">Kiselev A, Camborde L, Carballo LO, Kaschani F, Kaiser M, van der Hoorn RAL, Gaulin E (2023). The root pathogen </t>
    </r>
    <r>
      <rPr>
        <i/>
        <sz val="10"/>
        <rFont val="Calibri"/>
        <family val="2"/>
      </rPr>
      <t>Aphanomyces euteiches</t>
    </r>
    <r>
      <rPr>
        <sz val="10"/>
        <rFont val="Calibri"/>
        <family val="2"/>
      </rPr>
      <t xml:space="preserve"> secretes modular proteases in pea apoplast during host infection. </t>
    </r>
    <r>
      <rPr>
        <b/>
        <i/>
        <sz val="10"/>
        <rFont val="Calibri"/>
        <family val="2"/>
      </rPr>
      <t>Frontiers in Plant Science</t>
    </r>
    <r>
      <rPr>
        <sz val="10"/>
        <rFont val="Calibri"/>
        <family val="2"/>
      </rPr>
      <t>, 14: 1140101.</t>
    </r>
  </si>
  <si>
    <r>
      <t xml:space="preserve">Roudaire T, Marzari T, Landry D, Löffelhardt B, Gust AA, Jermakow A, Dry I, Winckler P, Héloir M-C, Poinssot B (2023). The grapevine LysM receptor-like kinase VvLYK5-1 recognizes chitin oligomers through its association with VvLYK1-1. </t>
    </r>
    <r>
      <rPr>
        <b/>
        <i/>
        <sz val="10"/>
        <rFont val="Calibri"/>
        <family val="2"/>
      </rPr>
      <t>Frontiers in Plant Science</t>
    </r>
    <r>
      <rPr>
        <sz val="10"/>
        <rFont val="Calibri"/>
        <family val="2"/>
      </rPr>
      <t>, 14: 1130782</t>
    </r>
  </si>
  <si>
    <r>
      <t xml:space="preserve">Blanchet S, Fargeot L, Raffard A (2023). Phylogenetically-conserved candidate genes unify biodiversity-ecosystem function relationships and eco-evolutionary dynamics across biological scales. </t>
    </r>
    <r>
      <rPr>
        <b/>
        <i/>
        <sz val="10"/>
        <rFont val="Calibri"/>
        <family val="2"/>
      </rPr>
      <t>Molecular Ecology</t>
    </r>
    <r>
      <rPr>
        <sz val="10"/>
        <rFont val="Calibri"/>
        <family val="2"/>
      </rPr>
      <t>, Doi: 10.1111/mec.17043.</t>
    </r>
  </si>
  <si>
    <r>
      <t xml:space="preserve">Emerson BC, Borges PAV, Cardoso P, Convey P, deWaard JR, Economo EP, Gillespie RG, Kennedy S, Krehenwinkel H, Meier R, Roderick GK, Strasberg D, Thebaud C, Traveset A, Creedy TJ, Meramveliotakis E, Noguerales V, Overcast I, Morlon H, Papadopoulou A, Vogler AP, Arribas P, Andujar C (2023). Collective and harmonized high throughput barcoding of insular arthropod biodiversity: Toward a genomic observatories network for islands. </t>
    </r>
    <r>
      <rPr>
        <b/>
        <i/>
        <sz val="10"/>
        <rFont val="Calibri"/>
        <family val="2"/>
      </rPr>
      <t>Molecular Ecology</t>
    </r>
    <r>
      <rPr>
        <sz val="10"/>
        <rFont val="Calibri"/>
        <family val="2"/>
      </rPr>
      <t>, Doi: 10.1111/mec.16683.</t>
    </r>
  </si>
  <si>
    <r>
      <t xml:space="preserve">Kocher A, Cornuault J, Gantier J-C, Manzi S, Chavy A, Girod R, Dusfour I, Forget P-M, Ginouves M, Prévot G, Guegan J-F, Bañuls A-L, Thoisy B, Murienne J (2023). Biodiversity and vector-borne diseases: Host dilution and vector amplification occur simultaneously for Amazonian leishmaniases. </t>
    </r>
    <r>
      <rPr>
        <b/>
        <i/>
        <sz val="10"/>
        <rFont val="Calibri"/>
        <family val="2"/>
      </rPr>
      <t>Molecular Ecology</t>
    </r>
    <r>
      <rPr>
        <sz val="10"/>
        <rFont val="Calibri"/>
        <family val="2"/>
      </rPr>
      <t>, 32: 1817-1831.</t>
    </r>
  </si>
  <si>
    <r>
      <t xml:space="preserve">Leclaire S, Pineaux M, Blanchard P, White J, Hatch SA (2023). Microbiota composition and diversity of multiple body sites vary according to reproductive performance in a seabird. </t>
    </r>
    <r>
      <rPr>
        <b/>
        <i/>
        <sz val="10"/>
        <rFont val="Calibri"/>
        <family val="2"/>
      </rPr>
      <t>Molecular Ecology</t>
    </r>
    <r>
      <rPr>
        <sz val="10"/>
        <rFont val="Calibri"/>
        <family val="2"/>
      </rPr>
      <t>, 32: 2115-2133.</t>
    </r>
  </si>
  <si>
    <r>
      <t xml:space="preserve">Mathieu-Bégné E, Blanchet S, Rey O, Toulza E, Veyssière C, Manzi S, Lefort M, Scelsi O, Loot G (2023). A longitudinal survey in the wild reveals major shifts in fish host microbiota after parasite infection. </t>
    </r>
    <r>
      <rPr>
        <b/>
        <i/>
        <sz val="10"/>
        <rFont val="Calibri"/>
        <family val="2"/>
      </rPr>
      <t>Molecular Ecology</t>
    </r>
    <r>
      <rPr>
        <sz val="10"/>
        <rFont val="Calibri"/>
        <family val="2"/>
      </rPr>
      <t>, 32: 3014-3024.</t>
    </r>
  </si>
  <si>
    <r>
      <t xml:space="preserve">Pedro N, Brucato N, Cavadas B, Lisant V, Camacho R, Kinipi C, Leavesley M, Pereira L, Ricaut FX (2023). First insight into oral microbiome diversity in Papua New Guineans reveals a specific regional signature. </t>
    </r>
    <r>
      <rPr>
        <b/>
        <i/>
        <sz val="10"/>
        <rFont val="Calibri"/>
        <family val="2"/>
      </rPr>
      <t>Molecular Ecology</t>
    </r>
    <r>
      <rPr>
        <i/>
        <sz val="10"/>
        <rFont val="Calibri"/>
        <family val="2"/>
      </rPr>
      <t>,</t>
    </r>
    <r>
      <rPr>
        <sz val="10"/>
        <rFont val="Calibri"/>
        <family val="2"/>
      </rPr>
      <t xml:space="preserve"> 32: 2551-2564.</t>
    </r>
  </si>
  <si>
    <r>
      <t xml:space="preserve">Salmona J, Dresen A, Ranaivoson AE, Manzi S, Le Pors B, Hong-Wa C, Razanatsoa J, Andriaholinirina NV, Rasoloharijaona S, Vavitsara ME, Besnard G (2023). How ancient forest fragmentation and riparian connectivity generate high levels of genetic diversity in a microendemic Malagasy tree. </t>
    </r>
    <r>
      <rPr>
        <b/>
        <i/>
        <sz val="10"/>
        <rFont val="Calibri"/>
        <family val="2"/>
      </rPr>
      <t>Molecular Ecology</t>
    </r>
    <r>
      <rPr>
        <sz val="10"/>
        <rFont val="Calibri"/>
        <family val="2"/>
      </rPr>
      <t>, 32: 299-315.</t>
    </r>
  </si>
  <si>
    <r>
      <t xml:space="preserve">San-Jose LM, Bestion E, Pellerin F, Richard M, Di Gesu L, Salmona J, Winandy L, Legrand D, Bonneaud C, Guillaume O, Calvez O, Elmer KR, Yurchenko AA, Recknagel H, Clobert J, Cote J (2023). Investigating the genetic basis of vertebrate dispersal combining RNA-seq, RAD-seq and quantitative genetics. </t>
    </r>
    <r>
      <rPr>
        <b/>
        <i/>
        <sz val="10"/>
        <rFont val="Calibri"/>
        <family val="2"/>
      </rPr>
      <t>Molecular Ecology</t>
    </r>
    <r>
      <rPr>
        <sz val="10"/>
        <rFont val="Calibri"/>
        <family val="2"/>
      </rPr>
      <t>, 32: 3060-3075.</t>
    </r>
  </si>
  <si>
    <r>
      <t xml:space="preserve">Wagner S, Seguin-Orlando A, Leplé J-C, Leroy T, Lalanne C, Labadie K, Aury J-M, Poirier S, Wincker P, Plomion C, Kremer A, Orlando L (2023). Tracking population structure and phenology through time using ancient genomes from waterlogged white oak wood. </t>
    </r>
    <r>
      <rPr>
        <b/>
        <i/>
        <sz val="10"/>
        <rFont val="Calibri"/>
        <family val="2"/>
      </rPr>
      <t>Molecular Ecology</t>
    </r>
    <r>
      <rPr>
        <sz val="10"/>
        <rFont val="Calibri"/>
        <family val="2"/>
      </rPr>
      <t>, Doi: 10.1111/mec.16859.</t>
    </r>
  </si>
  <si>
    <r>
      <t xml:space="preserve">Tonella LH, […] Jézéquel C, […], de Lucena ZMS (2023). Neotropical freshwater fishes: A dataset of occurrence and abundance of freshwater fishes in the neotropics. </t>
    </r>
    <r>
      <rPr>
        <b/>
        <i/>
        <sz val="10"/>
        <rFont val="Calibri"/>
        <family val="2"/>
      </rPr>
      <t>Ecology</t>
    </r>
    <r>
      <rPr>
        <sz val="10"/>
        <rFont val="Calibri"/>
        <family val="2"/>
      </rPr>
      <t>, 104: e3713.</t>
    </r>
  </si>
  <si>
    <r>
      <t xml:space="preserve">Li W, Zhou X, Xiang Z, Li J, Wang S, Loreau M, Jiang L (2023). Biomass temporal stability increases at two spatial scales during secondary succession. </t>
    </r>
    <r>
      <rPr>
        <b/>
        <i/>
        <sz val="10"/>
        <rFont val="Calibri"/>
        <family val="2"/>
      </rPr>
      <t>Journal of Ecology</t>
    </r>
    <r>
      <rPr>
        <sz val="10"/>
        <rFont val="Calibri"/>
        <family val="2"/>
      </rPr>
      <t>, Doi: 10.1111/1365-2745.14133.</t>
    </r>
  </si>
  <si>
    <r>
      <t xml:space="preserve">Peguero G, Coello F, Sardans J, Asensio D, Grau O, Llusia J, Ogaya R, Urbina I, Van Langenhove L, Verryckt LT, Stahl C, Bréchet L, Courtois EA, Chave J, Hérault B, Janssens IA, Peñuelas J (2023). Nutrient-based species selection is a prevalent driver of community assembly and functional trait space in tropical forests. </t>
    </r>
    <r>
      <rPr>
        <b/>
        <i/>
        <sz val="10"/>
        <rFont val="Calibri"/>
        <family val="2"/>
      </rPr>
      <t>Journal of Ecology</t>
    </r>
    <r>
      <rPr>
        <sz val="10"/>
        <rFont val="Calibri"/>
        <family val="2"/>
      </rPr>
      <t>, 111: 1218-1230.</t>
    </r>
  </si>
  <si>
    <r>
      <t xml:space="preserve">Marin V, Arranz I, Grenouillet G, Cucherousset J (2023). Fish size spectrum as a complementary biomonitoring approach of freshwater ecosystems. </t>
    </r>
    <r>
      <rPr>
        <b/>
        <i/>
        <sz val="10"/>
        <rFont val="Calibri"/>
        <family val="2"/>
      </rPr>
      <t>Ecological Indicators</t>
    </r>
    <r>
      <rPr>
        <sz val="10"/>
        <rFont val="Calibri"/>
        <family val="2"/>
      </rPr>
      <t>, 146: 109833.</t>
    </r>
  </si>
  <si>
    <r>
      <t>Janzen GM, Dittmar EL, Langlade NB, Blanchet N, Donovan LA, Temme AA, Burke JM (2023). Similar transcriptomic responses to early and late drought stresses produce divergent phenotypes in sunflower (</t>
    </r>
    <r>
      <rPr>
        <i/>
        <sz val="10"/>
        <rFont val="Calibri"/>
        <family val="2"/>
      </rPr>
      <t>Helianthus annuus l.</t>
    </r>
    <r>
      <rPr>
        <sz val="10"/>
        <rFont val="Calibri"/>
        <family val="2"/>
      </rPr>
      <t xml:space="preserve">). </t>
    </r>
    <r>
      <rPr>
        <b/>
        <i/>
        <sz val="10"/>
        <rFont val="Calibri"/>
        <family val="2"/>
      </rPr>
      <t>International Journal of Molecular Sciences</t>
    </r>
    <r>
      <rPr>
        <sz val="10"/>
        <rFont val="Calibri"/>
        <family val="2"/>
      </rPr>
      <t>, 24: 9351.</t>
    </r>
  </si>
  <si>
    <r>
      <t xml:space="preserve">Moulherat S, Soret M, Gourvil P-Y, Paris X, de Roincé CB (2023). Net loss or no net loss? Multiscalar analysis of a gas pipeline offset efficiency for a protected butterfly population. </t>
    </r>
    <r>
      <rPr>
        <b/>
        <i/>
        <sz val="10"/>
        <rFont val="Calibri"/>
        <family val="2"/>
      </rPr>
      <t>Environmental Impact Assessment Review</t>
    </r>
    <r>
      <rPr>
        <sz val="10"/>
        <rFont val="Calibri"/>
        <family val="2"/>
      </rPr>
      <t>, 100: 107028.</t>
    </r>
  </si>
  <si>
    <r>
      <t xml:space="preserve">Dolde U, Muzzopappa F, Delesalle C, Neveu J, Erdel F, Vert G (2023). LEAFY homeostasis is regulated via ubiquitin-dependent degradation and sequestration in cytoplasmic condensates. </t>
    </r>
    <r>
      <rPr>
        <b/>
        <i/>
        <sz val="10"/>
        <rFont val="Calibri"/>
        <family val="2"/>
      </rPr>
      <t>iScience,</t>
    </r>
    <r>
      <rPr>
        <sz val="10"/>
        <rFont val="Calibri"/>
        <family val="2"/>
      </rPr>
      <t xml:space="preserve"> 26: 106880.</t>
    </r>
  </si>
  <si>
    <r>
      <t xml:space="preserve">Côte J, Poulet N, Blanc L, Grenouillet G (2023). Disentangling the effects of different human disturbances on multifaceted biodiversity indices in freshwater fish. </t>
    </r>
    <r>
      <rPr>
        <b/>
        <i/>
        <sz val="10"/>
        <rFont val="Calibri"/>
        <family val="2"/>
      </rPr>
      <t>Ecological Applications</t>
    </r>
    <r>
      <rPr>
        <sz val="10"/>
        <rFont val="Calibri"/>
        <family val="2"/>
      </rPr>
      <t>, e2845.</t>
    </r>
  </si>
  <si>
    <r>
      <t xml:space="preserve">De Meyer F, Carlier A (2023). Ecotin: A versatile protease inhibitor of bacteria and eukaryotes. </t>
    </r>
    <r>
      <rPr>
        <b/>
        <i/>
        <sz val="10"/>
        <rFont val="Calibri"/>
        <family val="2"/>
      </rPr>
      <t>Frontiers in Microbiology</t>
    </r>
    <r>
      <rPr>
        <sz val="10"/>
        <rFont val="Calibri"/>
        <family val="2"/>
      </rPr>
      <t>, 14: 1114690.</t>
    </r>
  </si>
  <si>
    <r>
      <t xml:space="preserve">Ormancey M, Thuleau P, Combier J-P, Plaza S (2023). The essentials on microRNA-encoded peptides from plants to animals. </t>
    </r>
    <r>
      <rPr>
        <b/>
        <i/>
        <sz val="10"/>
        <rFont val="Calibri"/>
        <family val="2"/>
      </rPr>
      <t>Biomolecules</t>
    </r>
    <r>
      <rPr>
        <sz val="10"/>
        <rFont val="Calibri"/>
        <family val="2"/>
      </rPr>
      <t>, 13: 206.</t>
    </r>
  </si>
  <si>
    <r>
      <t xml:space="preserve">Vasquez-Ocmin PG, Cojean S, Roumy V, Marti G, Pomel S, Gadea A, Leblanc K, Dennemont I, Ruiz-Vasquez L, Ricopa Cotrina H, Ruiz Mesia W, Bertani S, Ruiz Mesia L, Maciuk A (2023). Deciphering anti-infectious compounds from Peruvian medicinal </t>
    </r>
    <r>
      <rPr>
        <i/>
        <sz val="10"/>
        <rFont val="Calibri"/>
        <family val="2"/>
      </rPr>
      <t>Cordoncillos</t>
    </r>
    <r>
      <rPr>
        <sz val="10"/>
        <rFont val="Calibri"/>
        <family val="2"/>
      </rPr>
      <t xml:space="preserve"> extract library through multiplexed assays and chemical profiling. </t>
    </r>
    <r>
      <rPr>
        <b/>
        <i/>
        <sz val="10"/>
        <rFont val="Calibri"/>
        <family val="2"/>
      </rPr>
      <t>Frontiers in Pharmacology</t>
    </r>
    <r>
      <rPr>
        <sz val="10"/>
        <rFont val="Calibri"/>
        <family val="2"/>
      </rPr>
      <t>, 14: 1100542.</t>
    </r>
  </si>
  <si>
    <r>
      <t xml:space="preserve">Arranz I, Grenouillet G, Cucherousset J (2023). Biological invasions and eutrophication reshape the spatial patterns of stream fish size spectra in France. </t>
    </r>
    <r>
      <rPr>
        <b/>
        <i/>
        <sz val="10"/>
        <rFont val="Calibri"/>
        <family val="2"/>
      </rPr>
      <t>Diversity and Distributions</t>
    </r>
    <r>
      <rPr>
        <sz val="10"/>
        <rFont val="Calibri"/>
        <family val="2"/>
      </rPr>
      <t>, 29: 590-597.</t>
    </r>
  </si>
  <si>
    <r>
      <t xml:space="preserve">Aubier TG, Bürger R, Servedio MR (2023). The effectiveness of pseudomagic traits in promoting premating isolation. </t>
    </r>
    <r>
      <rPr>
        <b/>
        <i/>
        <sz val="10"/>
        <rFont val="Calibri"/>
        <family val="2"/>
      </rPr>
      <t>Proceedings of the Royal Society B-Biological Sciences</t>
    </r>
    <r>
      <rPr>
        <sz val="10"/>
        <rFont val="Calibri"/>
        <family val="2"/>
      </rPr>
      <t>, 290: 20222108.</t>
    </r>
  </si>
  <si>
    <r>
      <t>Voituron Y, Guillaume O, Dumet A, Zahn S, Criscuolo F (2023). Temperature-independent telomere lengthening with age in the long-lived human fish (</t>
    </r>
    <r>
      <rPr>
        <i/>
        <sz val="10"/>
        <rFont val="Calibri"/>
        <family val="2"/>
      </rPr>
      <t>Proteus anguinus</t>
    </r>
    <r>
      <rPr>
        <sz val="10"/>
        <rFont val="Calibri"/>
        <family val="2"/>
      </rPr>
      <t xml:space="preserve">). </t>
    </r>
    <r>
      <rPr>
        <b/>
        <i/>
        <sz val="10"/>
        <rFont val="Calibri"/>
        <family val="2"/>
      </rPr>
      <t>Proceedings of the Royal Society B-Biological Sciences</t>
    </r>
    <r>
      <rPr>
        <sz val="10"/>
        <rFont val="Calibri"/>
        <family val="2"/>
      </rPr>
      <t>, 290: 20230503.</t>
    </r>
  </si>
  <si>
    <r>
      <t xml:space="preserve">Talbi N, Fokkens L, Audran C, Petit-Houdenot Y, Pouzet C, Blaise F, Gay EJ, Rouxel T, Balesdent M-H, Rep M, Fudal I (2023) The neighbouring genes AvrLm10A and AvrLm10B are part of a large multigene family of cooperating effector genes conserved in Dothideomycetes and Sordariomycetes. </t>
    </r>
    <r>
      <rPr>
        <b/>
        <i/>
        <sz val="10"/>
        <rFont val="Calibri"/>
        <family val="2"/>
      </rPr>
      <t>Molecular Plant Pathology</t>
    </r>
    <r>
      <rPr>
        <sz val="10"/>
        <rFont val="Calibri"/>
        <family val="2"/>
      </rPr>
      <t>, Doi: 10.1111/mpp.13338.</t>
    </r>
  </si>
  <si>
    <r>
      <t xml:space="preserve">Danneels B, Blignaut M, Marti G, Sieber S, Vandamme P, Meyer M, Carlier A (2023). Cyclitol metabolism is a central feature of </t>
    </r>
    <r>
      <rPr>
        <i/>
        <sz val="10"/>
        <rFont val="Calibri"/>
        <family val="2"/>
      </rPr>
      <t>Burkholderia</t>
    </r>
    <r>
      <rPr>
        <sz val="10"/>
        <rFont val="Calibri"/>
        <family val="2"/>
      </rPr>
      <t xml:space="preserve"> leaf symbionts. </t>
    </r>
    <r>
      <rPr>
        <b/>
        <i/>
        <sz val="10"/>
        <rFont val="Calibri"/>
        <family val="2"/>
      </rPr>
      <t>Environmental Microbiology</t>
    </r>
    <r>
      <rPr>
        <sz val="10"/>
        <rFont val="Calibri"/>
        <family val="2"/>
      </rPr>
      <t>, 25: 454-472.</t>
    </r>
  </si>
  <si>
    <r>
      <t xml:space="preserve">Luu T-B, Carles N, Bouzou L, Gibelin-Viala C, Remblière C, Gasciolli V, Bono J-J, Lefebvre B, Pauly N, Cullimore J (2023). Analysis of the structure and function of the </t>
    </r>
    <r>
      <rPr>
        <i/>
        <sz val="10"/>
        <rFont val="Calibri"/>
        <family val="2"/>
      </rPr>
      <t>LYK</t>
    </r>
    <r>
      <rPr>
        <sz val="10"/>
        <rFont val="Calibri"/>
        <family val="2"/>
      </rPr>
      <t xml:space="preserve"> cluster of </t>
    </r>
    <r>
      <rPr>
        <i/>
        <sz val="10"/>
        <rFont val="Calibri"/>
        <family val="2"/>
      </rPr>
      <t>Medicago truncatula</t>
    </r>
    <r>
      <rPr>
        <sz val="10"/>
        <rFont val="Calibri"/>
        <family val="2"/>
      </rPr>
      <t xml:space="preserve"> A17 and R108. </t>
    </r>
    <r>
      <rPr>
        <b/>
        <i/>
        <sz val="10"/>
        <rFont val="Calibri"/>
        <family val="2"/>
      </rPr>
      <t>Plant Science</t>
    </r>
    <r>
      <rPr>
        <sz val="10"/>
        <rFont val="Calibri"/>
        <family val="2"/>
      </rPr>
      <t>, 332: 111696.</t>
    </r>
  </si>
  <si>
    <r>
      <t xml:space="preserve">Westrelin S, Moreau M, Fourcassie V, Santoul F (2023). Overwintering aggregation patterns of European catfish </t>
    </r>
    <r>
      <rPr>
        <i/>
        <sz val="10"/>
        <rFont val="Calibri"/>
        <family val="2"/>
      </rPr>
      <t>Silurus glanis</t>
    </r>
    <r>
      <rPr>
        <sz val="10"/>
        <rFont val="Calibri"/>
        <family val="2"/>
      </rPr>
      <t xml:space="preserve">. </t>
    </r>
    <r>
      <rPr>
        <b/>
        <i/>
        <sz val="10"/>
        <rFont val="Calibri"/>
        <family val="2"/>
      </rPr>
      <t>Movement Ecology</t>
    </r>
    <r>
      <rPr>
        <sz val="10"/>
        <rFont val="Calibri"/>
        <family val="2"/>
      </rPr>
      <t>, 11: 9.</t>
    </r>
  </si>
  <si>
    <r>
      <t xml:space="preserve">Petitjean Q, Laffaille P, Perrault A, Cousseau M, Jean S, Jacquin L (2023). Adaptive plastic responses to metal contamination in a multistress context: A field experiment in fish. </t>
    </r>
    <r>
      <rPr>
        <b/>
        <i/>
        <sz val="10"/>
        <rFont val="Calibri"/>
        <family val="2"/>
      </rPr>
      <t>Environmental Science and Pollution Research</t>
    </r>
    <r>
      <rPr>
        <sz val="10"/>
        <rFont val="Calibri"/>
        <family val="2"/>
      </rPr>
      <t>, 30: 55678–55698.</t>
    </r>
  </si>
  <si>
    <r>
      <t xml:space="preserve">Winandy L, Pellerin F, Di Gesu L, Legrand D, Cote J (2023). Influence of landscape connectivity on newt's response to a warmer climate. </t>
    </r>
    <r>
      <rPr>
        <b/>
        <i/>
        <sz val="10"/>
        <rFont val="Calibri"/>
        <family val="2"/>
      </rPr>
      <t>Landscape Ecology</t>
    </r>
    <r>
      <rPr>
        <sz val="10"/>
        <rFont val="Calibri"/>
        <family val="2"/>
      </rPr>
      <t>, Doi: 10.1007/s10980-023-01685-z.</t>
    </r>
  </si>
  <si>
    <r>
      <t xml:space="preserve">Nazarizadeh M, Novakova M, Loot G, Gabagambi NP, Fatemizadeh F, Osano O, Presswell B, Poulin R, Vital Z, Scholz T, Halajian A, Trucchi E, Kocova P, Stefka J (2023). Historical dispersal and host-switching formed the evolutionary history of a globally distributed multi-host parasite - The </t>
    </r>
    <r>
      <rPr>
        <i/>
        <sz val="10"/>
        <rFont val="Calibri"/>
        <family val="2"/>
      </rPr>
      <t>Ligula intestinalis</t>
    </r>
    <r>
      <rPr>
        <sz val="10"/>
        <rFont val="Calibri"/>
        <family val="2"/>
      </rPr>
      <t xml:space="preserve"> species complex. </t>
    </r>
    <r>
      <rPr>
        <b/>
        <i/>
        <sz val="10"/>
        <rFont val="Calibri"/>
        <family val="2"/>
      </rPr>
      <t>Molecular Phylogenetics and Evolution</t>
    </r>
    <r>
      <rPr>
        <sz val="10"/>
        <rFont val="Calibri"/>
        <family val="2"/>
      </rPr>
      <t>, 180: 107677.</t>
    </r>
  </si>
  <si>
    <r>
      <t xml:space="preserve">Pos E, […] Chave J, [...] Ter Steege H (2023). Unraveling Amazon tree community assembly using Maximum Information Entropy: A quantitative analysis of tropical forest ecology. </t>
    </r>
    <r>
      <rPr>
        <b/>
        <i/>
        <sz val="10"/>
        <rFont val="Calibri"/>
        <family val="2"/>
      </rPr>
      <t>Scientific Reports</t>
    </r>
    <r>
      <rPr>
        <sz val="10"/>
        <rFont val="Calibri"/>
        <family val="2"/>
      </rPr>
      <t>, 13: 2859</t>
    </r>
  </si>
  <si>
    <r>
      <t xml:space="preserve">Sor R, Ngor PB, Lek S, Chann K, Khoeun R, Chandra S, Hogan ZS, Null SE (2023). Fish biodiversity declines with dam development in the Lower Mekong Basin. </t>
    </r>
    <r>
      <rPr>
        <b/>
        <i/>
        <sz val="10"/>
        <rFont val="Calibri"/>
        <family val="2"/>
      </rPr>
      <t>Scientific Reports,</t>
    </r>
    <r>
      <rPr>
        <sz val="10"/>
        <rFont val="Calibri"/>
        <family val="2"/>
      </rPr>
      <t xml:space="preserve"> 13: 8571.</t>
    </r>
  </si>
  <si>
    <r>
      <t xml:space="preserve">Cullimore J, Fliegmann J, Gasciolli V, Gibelin-Viala C, Carles N, Luu T-B, Girardin A, Cumener M, Maillet F, Pradeau S, Fort S, Bono J-J, Gough C, Lefebvre B (2023) Evolution of lipochitooligosaccharide binding to a LysM-RLK for nodulation in </t>
    </r>
    <r>
      <rPr>
        <i/>
        <sz val="10"/>
        <rFont val="Calibri"/>
        <family val="2"/>
      </rPr>
      <t>Medicago truncatula</t>
    </r>
    <r>
      <rPr>
        <sz val="10"/>
        <rFont val="Calibri"/>
        <family val="2"/>
      </rPr>
      <t xml:space="preserve">. </t>
    </r>
    <r>
      <rPr>
        <b/>
        <i/>
        <sz val="10"/>
        <rFont val="Calibri"/>
        <family val="2"/>
      </rPr>
      <t>Plant &amp; Cell Physiology</t>
    </r>
    <r>
      <rPr>
        <sz val="10"/>
        <rFont val="Calibri"/>
        <family val="2"/>
      </rPr>
      <t>, pcad033.</t>
    </r>
  </si>
  <si>
    <r>
      <t xml:space="preserve">Jardinaud M-F, Carrère S, Gourion B, Gamas P (2023). Symbiotic nodule development and efficiency in the </t>
    </r>
    <r>
      <rPr>
        <i/>
        <sz val="10"/>
        <rFont val="Calibri"/>
        <family val="2"/>
      </rPr>
      <t>Medicago truncatula</t>
    </r>
    <r>
      <rPr>
        <sz val="10"/>
        <rFont val="Calibri"/>
        <family val="2"/>
      </rPr>
      <t xml:space="preserve"> Mtefd-1 mutant is highly dependent on </t>
    </r>
    <r>
      <rPr>
        <i/>
        <sz val="10"/>
        <rFont val="Calibri"/>
        <family val="2"/>
      </rPr>
      <t>Sinorhizobium</t>
    </r>
    <r>
      <rPr>
        <sz val="10"/>
        <rFont val="Calibri"/>
        <family val="2"/>
      </rPr>
      <t xml:space="preserve"> strains</t>
    </r>
    <r>
      <rPr>
        <sz val="10"/>
        <rFont val="Calibri"/>
        <family val="2"/>
        <scheme val="minor"/>
      </rPr>
      <t xml:space="preserve">. </t>
    </r>
    <r>
      <rPr>
        <b/>
        <i/>
        <sz val="10"/>
        <rFont val="Calibri"/>
        <family val="2"/>
        <scheme val="minor"/>
      </rPr>
      <t>Plant and Cell Physiology</t>
    </r>
    <r>
      <rPr>
        <i/>
        <sz val="10"/>
        <rFont val="Calibri"/>
        <family val="2"/>
        <scheme val="minor"/>
      </rPr>
      <t xml:space="preserve">, </t>
    </r>
    <r>
      <rPr>
        <sz val="10"/>
        <rFont val="Calibri"/>
        <family val="2"/>
        <scheme val="minor"/>
      </rPr>
      <t>64: 27–42.</t>
    </r>
  </si>
  <si>
    <r>
      <t>Chervin C, Geffroy O (2023). Ethylene impact on grapevine pistil temperature and fruit set.</t>
    </r>
    <r>
      <rPr>
        <b/>
        <i/>
        <sz val="10"/>
        <rFont val="Calibri"/>
        <family val="2"/>
      </rPr>
      <t xml:space="preserve"> Journal of Plant Growth Regulation</t>
    </r>
    <r>
      <rPr>
        <sz val="10"/>
        <rFont val="Calibri"/>
        <family val="2"/>
      </rPr>
      <t>, Doi: 10.1007/s00344-023-10942-z.</t>
    </r>
  </si>
  <si>
    <r>
      <t xml:space="preserve">Feng K, Yuan J, Zhang Y, Qian J, Liu J, Li Z, Lek S, Wang Q (2023). Application of artificial spawning substrates to support lacustrine fish recruitment and fisheries enhancement in a chinese lake. </t>
    </r>
    <r>
      <rPr>
        <b/>
        <i/>
        <sz val="10"/>
        <rFont val="Calibri"/>
        <family val="2"/>
      </rPr>
      <t>Frontiers in Ecology and Evolution</t>
    </r>
    <r>
      <rPr>
        <sz val="10"/>
        <rFont val="Calibri"/>
        <family val="2"/>
      </rPr>
      <t>, 10: 1062612.</t>
    </r>
  </si>
  <si>
    <r>
      <t xml:space="preserve">White J, Amato KR, Decaestecker E, McKenzie VJ (2023). </t>
    </r>
    <r>
      <rPr>
        <b/>
        <sz val="10"/>
        <rFont val="Calibri"/>
        <family val="2"/>
      </rPr>
      <t>Editorial:</t>
    </r>
    <r>
      <rPr>
        <sz val="10"/>
        <rFont val="Calibri"/>
        <family val="2"/>
      </rPr>
      <t xml:space="preserve"> Impact of anthropogenic environmental changes on animal microbiomes. </t>
    </r>
    <r>
      <rPr>
        <b/>
        <i/>
        <sz val="10"/>
        <rFont val="Calibri"/>
        <family val="2"/>
      </rPr>
      <t>Frontiers in Ecology and Evolution</t>
    </r>
    <r>
      <rPr>
        <sz val="10"/>
        <rFont val="Calibri"/>
        <family val="2"/>
      </rPr>
      <t>, 11: 1204035.</t>
    </r>
  </si>
  <si>
    <r>
      <t xml:space="preserve">Hiernaux P, Issoufou HB-A, Igel C, Kariryaa A, Kourouma M, Chave J, Mougin E, Savadogo P (2023). Allometric equations to estimate the dry mass of Sahel woody plants mapped with very-high resolution satellite imagery. </t>
    </r>
    <r>
      <rPr>
        <b/>
        <i/>
        <sz val="10"/>
        <rFont val="Calibri"/>
        <family val="2"/>
      </rPr>
      <t>Forest Ecology and Management</t>
    </r>
    <r>
      <rPr>
        <sz val="10"/>
        <rFont val="Calibri"/>
        <family val="2"/>
      </rPr>
      <t>, 529: 120653.</t>
    </r>
  </si>
  <si>
    <r>
      <t xml:space="preserve">Raffard A, Campana JLM, Legrand D, Schtickzelle N, Jacob S (2023). Resident-disperser differences and genetic variability affect communities in microcosms. </t>
    </r>
    <r>
      <rPr>
        <b/>
        <i/>
        <sz val="10"/>
        <rFont val="Calibri"/>
        <family val="2"/>
      </rPr>
      <t>American Naturalist</t>
    </r>
    <r>
      <rPr>
        <sz val="10"/>
        <rFont val="Calibri"/>
        <family val="2"/>
      </rPr>
      <t>, 201: 363–375.</t>
    </r>
  </si>
  <si>
    <r>
      <t xml:space="preserve">Castagné P, Paz-Vinas I, Boulêtreau S, Ferriol J, Loot G, Veyssière C, Arlinghaus R, Britton R, Chiarello M, Garcia-Berthou E, Horky P, Nicolas D, Nocita A, Nordahl O, Ovidio M, Ribeiro F, Slavik O, Vagnon C, Blanchet S, Santoul F (2023). Patterns of genetic variation in native and non-native populations of european catfish silurus glanis across europe. </t>
    </r>
    <r>
      <rPr>
        <b/>
        <i/>
        <sz val="10"/>
        <rFont val="Calibri"/>
        <family val="2"/>
      </rPr>
      <t>Biodiversity and Conservation</t>
    </r>
    <r>
      <rPr>
        <sz val="10"/>
        <rFont val="Calibri"/>
        <family val="2"/>
      </rPr>
      <t>, 32: 2127–2147.</t>
    </r>
  </si>
  <si>
    <r>
      <t xml:space="preserve">Freitas B, Bas Y, Robert A, Doutrelant C, Melo M (2023). Passive acoustic monitoring in difficult terrains: The case of the Principe Scops-Owl. </t>
    </r>
    <r>
      <rPr>
        <b/>
        <i/>
        <sz val="10"/>
        <rFont val="Calibri"/>
        <family val="2"/>
      </rPr>
      <t>Biodiversity and Conservation</t>
    </r>
    <r>
      <rPr>
        <sz val="10"/>
        <rFont val="Calibri"/>
        <family val="2"/>
      </rPr>
      <t>, Doi: 10.1007/s10531-023-02642-7.</t>
    </r>
  </si>
  <si>
    <r>
      <t xml:space="preserve">Brusch GA, Le Galliard J-F, Viton R, Gavira RSB, Clobert J, Lourdais O (2023). Reproducing in a changing world: Combined effects of thermal conditions by day and night and of water constraints during pregnancy in a cold-adapted ectotherm. </t>
    </r>
    <r>
      <rPr>
        <b/>
        <i/>
        <sz val="10"/>
        <rFont val="Calibri"/>
        <family val="2"/>
      </rPr>
      <t>Oikos</t>
    </r>
    <r>
      <rPr>
        <i/>
        <sz val="10"/>
        <rFont val="Calibri"/>
        <family val="2"/>
      </rPr>
      <t>,</t>
    </r>
    <r>
      <rPr>
        <sz val="10"/>
        <rFont val="Calibri"/>
        <family val="2"/>
      </rPr>
      <t xml:space="preserve"> 2023: e09536.</t>
    </r>
  </si>
  <si>
    <r>
      <t xml:space="preserve">Chao L, Liu Y, Zhang W, Wang Q, Guan X, Yang Q, Chen L, Zhang J, Hu B, Liu Z, Wang S, Freschet GT (2023). Root functional traits determine the magnitude of the rhizosphere priming effect among eight tree species. </t>
    </r>
    <r>
      <rPr>
        <b/>
        <i/>
        <sz val="10"/>
        <rFont val="Calibri"/>
        <family val="2"/>
      </rPr>
      <t>Oikos,</t>
    </r>
    <r>
      <rPr>
        <sz val="10"/>
        <rFont val="Calibri"/>
        <family val="2"/>
      </rPr>
      <t xml:space="preserve"> 2023: e09638.</t>
    </r>
  </si>
  <si>
    <r>
      <t xml:space="preserve">Leroy C, Maes AQ, Louisanna E, Sejalon-Delmas N, Erktan A, Schimann H (2023). Ontogenetic changes in root traits and root-associated fungal community composition in a heteroblastic epiphytic bromeliad. </t>
    </r>
    <r>
      <rPr>
        <b/>
        <i/>
        <sz val="10"/>
        <rFont val="Calibri"/>
        <family val="2"/>
      </rPr>
      <t>Oikos</t>
    </r>
    <r>
      <rPr>
        <sz val="10"/>
        <rFont val="Calibri"/>
        <family val="2"/>
      </rPr>
      <t>, 2023: e09213.</t>
    </r>
  </si>
  <si>
    <r>
      <t xml:space="preserve">Raffard A, Cucherousset J, Santoul F, Di Gesu L, Blanchet S (2023). Climate and intraspecific variation in a consumer species drive ecosystem multifunctionality. </t>
    </r>
    <r>
      <rPr>
        <b/>
        <i/>
        <sz val="10"/>
        <rFont val="Calibri"/>
        <family val="2"/>
      </rPr>
      <t>Oikos,</t>
    </r>
    <r>
      <rPr>
        <sz val="10"/>
        <rFont val="Calibri"/>
        <family val="2"/>
      </rPr>
      <t xml:space="preserve"> 2023: e09286.</t>
    </r>
  </si>
  <si>
    <r>
      <t xml:space="preserve">Synodinos AD, Karnatak R, Aguilar-Trigueros CA, Gras P, Heger T, Ionescu D, Maass S, Musseau CL, Onandia G, Planillo A, Weiss L, Wollrab S, Ryo M (2023). The rate of environmental change as an important driver across scales in ecology. </t>
    </r>
    <r>
      <rPr>
        <b/>
        <i/>
        <sz val="10"/>
        <rFont val="Calibri"/>
        <family val="2"/>
      </rPr>
      <t>Oikos</t>
    </r>
    <r>
      <rPr>
        <sz val="10"/>
        <rFont val="Calibri"/>
        <family val="2"/>
      </rPr>
      <t>, 2023: e09616.</t>
    </r>
  </si>
  <si>
    <r>
      <t xml:space="preserve">Duley E, Iribar A, Bisson C, Chave J, Donald J (2023). Soil environmental DNA metabarcoding can quantify local plant diversity for biomonitoring across varied environments. </t>
    </r>
    <r>
      <rPr>
        <b/>
        <i/>
        <sz val="10"/>
        <rFont val="Calibri"/>
        <family val="2"/>
      </rPr>
      <t>Restoration Ecology</t>
    </r>
    <r>
      <rPr>
        <sz val="10"/>
        <rFont val="Calibri"/>
        <family val="2"/>
      </rPr>
      <t>, 31: e13831.</t>
    </r>
  </si>
  <si>
    <r>
      <t xml:space="preserve">Bestion E, San-Jose LM, Di Gesu L, Richard M, Sinervo B, Côte J, Calvez O, Guillaume O, Cote J (2023). Plastic responses to warmer climates: A semi-natural experiment on lizard populations. </t>
    </r>
    <r>
      <rPr>
        <b/>
        <i/>
        <sz val="10"/>
        <rFont val="Calibri"/>
        <family val="2"/>
      </rPr>
      <t xml:space="preserve">Evolution, </t>
    </r>
    <r>
      <rPr>
        <sz val="10"/>
        <rFont val="Calibri"/>
        <family val="2"/>
      </rPr>
      <t>qpad070.</t>
    </r>
  </si>
  <si>
    <r>
      <t>Huang J, Wang T, Qiu Y, Hassanyar AK, Zhang Z, Sun Q, Ni X, Yu K, Guo Y, Yang C, Lu Y, Nie H, Lin Y, Li Z, Su S (2023). Differential brain expression patterns of microRNAs related to olfactory performance in honey bees (</t>
    </r>
    <r>
      <rPr>
        <i/>
        <sz val="10"/>
        <rFont val="Calibri"/>
        <family val="2"/>
      </rPr>
      <t>Apis mellifera</t>
    </r>
    <r>
      <rPr>
        <sz val="10"/>
        <rFont val="Calibri"/>
        <family val="2"/>
      </rPr>
      <t xml:space="preserve">). </t>
    </r>
    <r>
      <rPr>
        <b/>
        <i/>
        <sz val="10"/>
        <rFont val="Calibri"/>
        <family val="2"/>
      </rPr>
      <t>Genes</t>
    </r>
    <r>
      <rPr>
        <sz val="10"/>
        <rFont val="Calibri"/>
        <family val="2"/>
      </rPr>
      <t>, 14: 1000.</t>
    </r>
  </si>
  <si>
    <r>
      <t xml:space="preserve">Vandamme P, Peeters C, Hettiarachchi A, Cnockaert M, Carlier A (2023). </t>
    </r>
    <r>
      <rPr>
        <i/>
        <sz val="10"/>
        <rFont val="Calibri"/>
        <family val="2"/>
      </rPr>
      <t>Govania unica</t>
    </r>
    <r>
      <rPr>
        <sz val="10"/>
        <rFont val="Calibri"/>
        <family val="2"/>
      </rPr>
      <t xml:space="preserve"> gen. nov., sp. nov., a rare biosphere bacterium that represents a novel family in the class </t>
    </r>
    <r>
      <rPr>
        <i/>
        <sz val="10"/>
        <rFont val="Calibri"/>
        <family val="2"/>
      </rPr>
      <t>Alphaproteobacteria.</t>
    </r>
    <r>
      <rPr>
        <sz val="10"/>
        <rFont val="Calibri"/>
        <family val="2"/>
      </rPr>
      <t xml:space="preserve"> </t>
    </r>
    <r>
      <rPr>
        <b/>
        <i/>
        <sz val="10"/>
        <rFont val="Calibri"/>
        <family val="2"/>
      </rPr>
      <t>Systematic and Applied Microbiology</t>
    </r>
    <r>
      <rPr>
        <sz val="10"/>
        <rFont val="Calibri"/>
        <family val="2"/>
      </rPr>
      <t>, 46: 126405.</t>
    </r>
  </si>
  <si>
    <r>
      <t xml:space="preserve">Garcia F, Paz-Vinas I, Gaujard A, Olden JD, Cucherousset J (2023). Multiple lines and levels of evidence for avian zoochory promoting fish colonization of artificial lakes. </t>
    </r>
    <r>
      <rPr>
        <b/>
        <i/>
        <sz val="10"/>
        <rFont val="Calibri"/>
        <family val="2"/>
      </rPr>
      <t>Biology Letters</t>
    </r>
    <r>
      <rPr>
        <sz val="10"/>
        <rFont val="Calibri"/>
        <family val="2"/>
      </rPr>
      <t>, 19: 20220533.</t>
    </r>
  </si>
  <si>
    <r>
      <t xml:space="preserve">Delord C, Petit EJJ, Blanchet S, Longin G, Rinaldo R, Vigouroux R, Roussel J-M, Le Bail P-Y, Launey S (2023). Contrasts in riverscape patterns of intraspecific genetic variation in a diverse Neotropical fish community of high conservation value. </t>
    </r>
    <r>
      <rPr>
        <b/>
        <i/>
        <sz val="10"/>
        <rFont val="Calibri"/>
        <family val="2"/>
      </rPr>
      <t>Heredity</t>
    </r>
    <r>
      <rPr>
        <sz val="10"/>
        <rFont val="Calibri"/>
        <family val="2"/>
      </rPr>
      <t>, 10.1038/s41437-023-00616-7.</t>
    </r>
  </si>
  <si>
    <r>
      <t xml:space="preserve">Vignon M, Zhou M, McIntosh AR, Correa C, Westley PAH, Jacquin L, Labonne J, Hendry AP (2023). Trait variation in a successful global invader: A large-scale analysis of morphological variance and integration in the brown trout. </t>
    </r>
    <r>
      <rPr>
        <b/>
        <i/>
        <sz val="10"/>
        <rFont val="Calibri"/>
        <family val="2"/>
      </rPr>
      <t>Biological Invasions</t>
    </r>
    <r>
      <rPr>
        <sz val="10"/>
        <rFont val="Calibri"/>
        <family val="2"/>
      </rPr>
      <t>, 25: 1659–1677.</t>
    </r>
  </si>
  <si>
    <r>
      <t xml:space="preserve">Henshaw JM, Bittlingmaier M, Schäerer L (2023). Hermaphroditic origins of anisogamy. </t>
    </r>
    <r>
      <rPr>
        <b/>
        <i/>
        <sz val="10"/>
        <rFont val="Calibri"/>
        <family val="2"/>
      </rPr>
      <t>Philosophical Transactions of the Royal Society B-Biological Sciences</t>
    </r>
    <r>
      <rPr>
        <sz val="10"/>
        <rFont val="Calibri"/>
        <family val="2"/>
      </rPr>
      <t>, 378: 0283.</t>
    </r>
  </si>
  <si>
    <r>
      <t>Caldas B, Thieme ML, Shahbol N, Coelho ME, Grill G, Van Damme PA, Aranha R, Canas C, Fagundes CK, Franco-Leon N, Herrera-Collazos EE, Jézéquel C, Montoya M, Mosquera-Guerra F, Oliveira-da-Costa M, Paschoalini M, Petry P, Oberdorff T, Trujillo F, Tedesco PA, Ribeiro M (2023). Identifying the current and future status of freshwater connectivity corridors in the Amazon basin</t>
    </r>
    <r>
      <rPr>
        <sz val="10"/>
        <rFont val="Calibri"/>
        <family val="2"/>
        <scheme val="minor"/>
      </rPr>
      <t xml:space="preserve">. </t>
    </r>
    <r>
      <rPr>
        <b/>
        <i/>
        <sz val="10"/>
        <rFont val="Calibri"/>
        <family val="2"/>
        <scheme val="minor"/>
      </rPr>
      <t>Conservation Science and Practice</t>
    </r>
    <r>
      <rPr>
        <i/>
        <sz val="10"/>
        <rFont val="Calibri"/>
        <family val="2"/>
        <scheme val="minor"/>
      </rPr>
      <t>, 5: e12853</t>
    </r>
    <r>
      <rPr>
        <sz val="10"/>
        <rFont val="Calibri"/>
        <family val="2"/>
        <scheme val="minor"/>
      </rPr>
      <t>.</t>
    </r>
  </si>
  <si>
    <r>
      <t xml:space="preserve">Zanvo S, Djagoun CAMS, Gaubert P, Azihou AF, Jézéquel C, Djossa B, Sinsin B, Hugueny B (2023). Modeling population extirpation rates of white-bellied and giant pangolins in Benin using validated local ecological knowledge. </t>
    </r>
    <r>
      <rPr>
        <b/>
        <i/>
        <sz val="10"/>
        <rFont val="Calibri"/>
        <family val="2"/>
      </rPr>
      <t>Conservation Science and Practice</t>
    </r>
    <r>
      <rPr>
        <sz val="10"/>
        <rFont val="Calibri"/>
        <family val="2"/>
      </rPr>
      <t>, 2023: e12986.</t>
    </r>
  </si>
  <si>
    <r>
      <t xml:space="preserve">Salson M, Orjuela J, Mariac C, Zekraouï L, Couderc M, Arribat S, Rodde N, Faye A, Kane NA, Tranchant-Dubreuil C, Vigouroux Y, Berthouly-Salazar C (2023). An improved assembly of the pearl millet reference genome using Oxford Nanopore long reads and optical mapping. </t>
    </r>
    <r>
      <rPr>
        <b/>
        <i/>
        <sz val="10"/>
        <rFont val="Calibri"/>
        <family val="2"/>
      </rPr>
      <t>G3 Genes</t>
    </r>
    <r>
      <rPr>
        <sz val="10"/>
        <rFont val="Calibri"/>
        <family val="2"/>
      </rPr>
      <t xml:space="preserve">, 13: jkad051.  </t>
    </r>
  </si>
  <si>
    <r>
      <t xml:space="preserve">Westrelin S, Balzani P, Haubrock PJ, Santoul F (2023). Interannual variability in the trophic niche of young-of-year fish belonging to four piscivorous species coexisting in a natural lake. </t>
    </r>
    <r>
      <rPr>
        <b/>
        <i/>
        <sz val="10"/>
        <rFont val="Calibri"/>
        <family val="2"/>
      </rPr>
      <t>Freshwater Biology</t>
    </r>
    <r>
      <rPr>
        <sz val="10"/>
        <rFont val="Calibri"/>
        <family val="2"/>
      </rPr>
      <t>, 68: 487-501.</t>
    </r>
  </si>
  <si>
    <r>
      <t xml:space="preserve">Henderson K, Loreau M (2023). A model of sustainable development goals: Challenges and opportunities in promoting human well-being and environmental sustainability. </t>
    </r>
    <r>
      <rPr>
        <b/>
        <i/>
        <sz val="10"/>
        <rFont val="Calibri"/>
        <family val="2"/>
      </rPr>
      <t>Ecological Modelling</t>
    </r>
    <r>
      <rPr>
        <sz val="10"/>
        <rFont val="Calibri"/>
        <family val="2"/>
      </rPr>
      <t>, 475: 110164.</t>
    </r>
  </si>
  <si>
    <r>
      <t xml:space="preserve">Wu D, Feng H, Zou Y, Xiao J, Zhang P, Ji Y, Lek S, Guo Z, Fu Q (2023). Feeding habit-specific heavy metal bioaccumulation and health risk assessment of fish in a tropical reservoir in Southern China. </t>
    </r>
    <r>
      <rPr>
        <b/>
        <i/>
        <sz val="10"/>
        <rFont val="Calibri"/>
        <family val="2"/>
      </rPr>
      <t>Fishes,</t>
    </r>
    <r>
      <rPr>
        <sz val="10"/>
        <rFont val="Calibri"/>
        <family val="2"/>
      </rPr>
      <t xml:space="preserve"> 8: 211.</t>
    </r>
  </si>
  <si>
    <r>
      <t xml:space="preserve">Dejean A, Naskrecki P, Faucher C, Azémar F, Tindo M, Manzi S, Gryta H (2023). An Old World leaf-cutting, fungus-growing ant: A case of convergent evolution. </t>
    </r>
    <r>
      <rPr>
        <b/>
        <i/>
        <sz val="10"/>
        <rFont val="Calibri"/>
        <family val="2"/>
      </rPr>
      <t>Ecology and Evolution</t>
    </r>
    <r>
      <rPr>
        <sz val="10"/>
        <rFont val="Calibri"/>
        <family val="2"/>
      </rPr>
      <t>, 13: e9904.</t>
    </r>
  </si>
  <si>
    <r>
      <t xml:space="preserve">Lynton-Jenkins JG, Chaine AS, Russell AF, Bonneaud C (2023). Parasite detection and quantification in avian blood is dependent on storage medium and duration. </t>
    </r>
    <r>
      <rPr>
        <b/>
        <i/>
        <sz val="10"/>
        <rFont val="Calibri"/>
        <family val="2"/>
      </rPr>
      <t>Ecology and Evolution</t>
    </r>
    <r>
      <rPr>
        <sz val="10"/>
        <rFont val="Calibri"/>
        <family val="2"/>
      </rPr>
      <t>, 13: e9819.</t>
    </r>
  </si>
  <si>
    <r>
      <t xml:space="preserve">Morel M, Pella H, Branger F, Sauquet E, Grenouillet G, Côte J, Braud I, Lamouroux N (2023). Catchment-scale applications of hydraulic habitat models: Climate change effects on fish. </t>
    </r>
    <r>
      <rPr>
        <b/>
        <i/>
        <sz val="10"/>
        <rFont val="Calibri"/>
        <family val="2"/>
      </rPr>
      <t>Ecohydrology</t>
    </r>
    <r>
      <rPr>
        <sz val="10"/>
        <rFont val="Calibri"/>
        <family val="2"/>
      </rPr>
      <t>, 16: e2513.</t>
    </r>
  </si>
  <si>
    <r>
      <t xml:space="preserve">Kayal E, Rochange S (2023). Symbiosis research in the anthropocene: Science as usual in unusual times? </t>
    </r>
    <r>
      <rPr>
        <b/>
        <i/>
        <sz val="10"/>
        <rFont val="Calibri"/>
        <family val="2"/>
      </rPr>
      <t>Symbiosis</t>
    </r>
    <r>
      <rPr>
        <sz val="10"/>
        <rFont val="Calibri"/>
        <family val="2"/>
      </rPr>
      <t>, 89: 157-162.</t>
    </r>
  </si>
  <si>
    <r>
      <t xml:space="preserve">Monico AT, Ferrao M, Moravec J, Fouquet A, Lima AP (2023). A new species of </t>
    </r>
    <r>
      <rPr>
        <i/>
        <sz val="10"/>
        <rFont val="Calibri"/>
        <family val="2"/>
      </rPr>
      <t>Pristimantis</t>
    </r>
    <r>
      <rPr>
        <sz val="10"/>
        <rFont val="Calibri"/>
        <family val="2"/>
      </rPr>
      <t xml:space="preserve"> (Anura: Strabomantidae) from white-sand forests of central Amazonia, Brazil. </t>
    </r>
    <r>
      <rPr>
        <b/>
        <i/>
        <sz val="10"/>
        <rFont val="Calibri"/>
        <family val="2"/>
      </rPr>
      <t>PeerJ</t>
    </r>
    <r>
      <rPr>
        <sz val="10"/>
        <rFont val="Calibri"/>
        <family val="2"/>
      </rPr>
      <t>, 11: e15399.</t>
    </r>
  </si>
  <si>
    <r>
      <t xml:space="preserve">Prunier JG, Veyssière C, Loot G, Blanchet S (2023). Comparing the utility of microsatellites and single nucleotide polymorphisms in conservation genetics: Insights from a study on two freshwater fish species in France. </t>
    </r>
    <r>
      <rPr>
        <b/>
        <i/>
        <sz val="10"/>
        <rFont val="Calibri"/>
        <family val="2"/>
      </rPr>
      <t>Diversity-Basel</t>
    </r>
    <r>
      <rPr>
        <sz val="10"/>
        <rFont val="Calibri"/>
        <family val="2"/>
      </rPr>
      <t>, 15: 681.</t>
    </r>
  </si>
  <si>
    <r>
      <t xml:space="preserve">Minhos T, Borges F, Parreira B, Oliveira R, Aleixo-Pais I, Leendertz FH, Wittig R, Fernandes CR, Marques Silva GHL, Duarte M, Bruford MW, Ferreira da Silva MJ, Chikhi L (2022). The importance of well protected forests for the conservation genetics of West African colobine monkeys. </t>
    </r>
    <r>
      <rPr>
        <b/>
        <i/>
        <sz val="10"/>
        <rFont val="Calibri"/>
        <family val="2"/>
      </rPr>
      <t>American Journal of Primatology</t>
    </r>
    <r>
      <rPr>
        <sz val="10"/>
        <rFont val="Calibri"/>
        <family val="2"/>
      </rPr>
      <t>, 85: e23453.</t>
    </r>
  </si>
  <si>
    <r>
      <t xml:space="preserve">Hong-Wa C, Dupin J, Frasier C, Schatz GE, Besnard G (2023). Systematics and biogeography of Oleaceae subtribe Schreberinae, with recircumscription and revision of the Malagasy members. </t>
    </r>
    <r>
      <rPr>
        <b/>
        <i/>
        <sz val="10"/>
        <rFont val="Calibri"/>
        <family val="2"/>
      </rPr>
      <t>Botanical Journal of the Linnean Society</t>
    </r>
    <r>
      <rPr>
        <sz val="10"/>
        <rFont val="Calibri"/>
        <family val="2"/>
      </rPr>
      <t>, boad004.</t>
    </r>
  </si>
  <si>
    <r>
      <t>Rodriguez-Rey M, Whittaker B (2023). The global ecological niche of lumpfish (</t>
    </r>
    <r>
      <rPr>
        <i/>
        <sz val="10"/>
        <rFont val="Calibri"/>
        <family val="2"/>
      </rPr>
      <t>Cyclopterus lumpus</t>
    </r>
    <r>
      <rPr>
        <sz val="10"/>
        <rFont val="Calibri"/>
        <family val="2"/>
      </rPr>
      <t xml:space="preserve">) and predicted range shifts under climate change. </t>
    </r>
    <r>
      <rPr>
        <b/>
        <i/>
        <sz val="10"/>
        <rFont val="Calibri"/>
        <family val="2"/>
      </rPr>
      <t>Hydrobiologia</t>
    </r>
    <r>
      <rPr>
        <sz val="10"/>
        <rFont val="Calibri"/>
        <family val="2"/>
      </rPr>
      <t>, 850: 2089-2100.</t>
    </r>
  </si>
  <si>
    <r>
      <t xml:space="preserve">Lawrence JP, Rojas B, Blanchette A, Saporito RA, Mappes J, Fouquet A, Noonan BP (2023). Linking predator responses to alkaloid variability in poison frogs. </t>
    </r>
    <r>
      <rPr>
        <b/>
        <i/>
        <sz val="10"/>
        <rFont val="Calibri"/>
        <family val="2"/>
      </rPr>
      <t>Journal of Chemical Ecology</t>
    </r>
    <r>
      <rPr>
        <sz val="10"/>
        <rFont val="Calibri"/>
        <family val="2"/>
      </rPr>
      <t>, 49: 195–204.</t>
    </r>
  </si>
  <si>
    <r>
      <t xml:space="preserve">Pacheco-Tapia R, Ortiz S, Jargeat P, Amasifuen C, Vansteelandt M, Haddad M (2023). Exploration of the production of three thiodiketopiperazines by an endophytic fungal strain of </t>
    </r>
    <r>
      <rPr>
        <i/>
        <sz val="10"/>
        <rFont val="Calibri"/>
        <family val="2"/>
      </rPr>
      <t>Cophinforma mamane</t>
    </r>
    <r>
      <rPr>
        <sz val="10"/>
        <rFont val="Calibri"/>
        <family val="2"/>
      </rPr>
      <t xml:space="preserve">. </t>
    </r>
    <r>
      <rPr>
        <b/>
        <i/>
        <sz val="10"/>
        <rFont val="Calibri"/>
        <family val="2"/>
      </rPr>
      <t>Chemistry &amp; Biodiversity</t>
    </r>
    <r>
      <rPr>
        <sz val="10"/>
        <rFont val="Calibri"/>
        <family val="2"/>
      </rPr>
      <t>, e202201087.</t>
    </r>
  </si>
  <si>
    <r>
      <t>Warson J, Baguette M, Stevens VM, Honnay O, De Kort H (2023). The impact of habitat loss on molecular signatures of coevolution between an iconic butterfly (</t>
    </r>
    <r>
      <rPr>
        <i/>
        <sz val="10"/>
        <rFont val="Calibri"/>
        <family val="2"/>
      </rPr>
      <t>Alcon blue</t>
    </r>
    <r>
      <rPr>
        <sz val="10"/>
        <rFont val="Calibri"/>
        <family val="2"/>
      </rPr>
      <t>) and its host plant (</t>
    </r>
    <r>
      <rPr>
        <i/>
        <sz val="10"/>
        <rFont val="Calibri"/>
        <family val="2"/>
      </rPr>
      <t>Marsh gentian</t>
    </r>
    <r>
      <rPr>
        <sz val="10"/>
        <rFont val="Calibri"/>
        <family val="2"/>
      </rPr>
      <t>).</t>
    </r>
    <r>
      <rPr>
        <i/>
        <sz val="10"/>
        <rFont val="Calibri"/>
        <family val="2"/>
      </rPr>
      <t xml:space="preserve"> </t>
    </r>
    <r>
      <rPr>
        <b/>
        <i/>
        <sz val="10"/>
        <rFont val="Calibri"/>
        <family val="2"/>
      </rPr>
      <t>Journal of Heredity</t>
    </r>
    <r>
      <rPr>
        <sz val="10"/>
        <rFont val="Calibri"/>
        <family val="2"/>
      </rPr>
      <t>, 114: 22-34.</t>
    </r>
  </si>
  <si>
    <r>
      <t xml:space="preserve">Ortiz DA, Hoskin CJ, Werneck FP, Rejaud A, Manzi S, Ron SR, Fouquet A (2023). Historical biogeography highlights the role of Miocene landscape changes on the diversification of a clade of Amazonian tree frogs. </t>
    </r>
    <r>
      <rPr>
        <b/>
        <i/>
        <sz val="10"/>
        <rFont val="Calibri"/>
        <family val="2"/>
      </rPr>
      <t>Organisms Diversity &amp; Evolution</t>
    </r>
    <r>
      <rPr>
        <sz val="10"/>
        <rFont val="Calibri"/>
        <family val="2"/>
      </rPr>
      <t>, 23: 395–414.</t>
    </r>
  </si>
  <si>
    <r>
      <t xml:space="preserve">Kikuchi DW, Allen WL, Arbuckle K, Aubier TG, Briolat ES, Burdfield-Steel ER, Cheney KL, Dankova K, Elias M, Hamalainen L, Herberstein ME, Hossie TJ, Joron M, Kunte K, Leavell BC, Lindstedt C, Lorioux-Chevalier U, McClure M, McLellan CF, Medina I, Nawge V, Paez E, Pal A, Pekar S, Penacchio O, Raska J, Reader T, Rojas B, Ronka KH, RoSsler DC, Rowe C, Rowland HM, Roy A, Schaal KA, Sherratt TN, Skelhorn J, Smart HR, Stankowich T, Stefan AM, Summers K, Taylor CH, Thorogood R, Umbers K, Winters AE, Yeager J, Exnerova A (2023). The evolution and ecology of multiple antipredator defences. </t>
    </r>
    <r>
      <rPr>
        <b/>
        <i/>
        <sz val="10"/>
        <rFont val="Calibri"/>
        <family val="2"/>
      </rPr>
      <t>Journal of Evolutionary Biology</t>
    </r>
    <r>
      <rPr>
        <sz val="10"/>
        <rFont val="Calibri"/>
        <family val="2"/>
      </rPr>
      <t>, Doi: 10.1111/jeb.14192.</t>
    </r>
  </si>
  <si>
    <r>
      <t xml:space="preserve">Mould MC, Huet M, Senegas L, Mila B, Thébaud C, Bourgeois Y, Chaine AS (2023). Beyond morphs: Inter-individual colour variation despite strong genetic determinism of colour morphs in a wild bird. </t>
    </r>
    <r>
      <rPr>
        <b/>
        <i/>
        <sz val="10"/>
        <rFont val="Calibri"/>
        <family val="2"/>
      </rPr>
      <t>Journal of Evolutionary Biology</t>
    </r>
    <r>
      <rPr>
        <i/>
        <sz val="10"/>
        <rFont val="Calibri"/>
        <family val="2"/>
      </rPr>
      <t>,</t>
    </r>
    <r>
      <rPr>
        <sz val="10"/>
        <rFont val="Calibri"/>
        <family val="2"/>
      </rPr>
      <t xml:space="preserve"> </t>
    </r>
    <r>
      <rPr>
        <b/>
        <sz val="10"/>
        <rFont val="Calibri"/>
        <family val="2"/>
      </rPr>
      <t>36</t>
    </r>
    <r>
      <rPr>
        <sz val="10"/>
        <rFont val="Calibri"/>
        <family val="2"/>
      </rPr>
      <t>: 82-94.</t>
    </r>
  </si>
  <si>
    <r>
      <t xml:space="preserve">Barragan-Jason G, Hopfensitz A (2023). Self-control is negatively linked to prosociality in young children. </t>
    </r>
    <r>
      <rPr>
        <b/>
        <i/>
        <sz val="10"/>
        <rFont val="Calibri"/>
        <family val="2"/>
      </rPr>
      <t>Journal of Behavioral Decision Making</t>
    </r>
    <r>
      <rPr>
        <sz val="10"/>
        <rFont val="Calibri"/>
        <family val="2"/>
      </rPr>
      <t>, e2314.</t>
    </r>
  </si>
  <si>
    <r>
      <t xml:space="preserve">Rich M (2023). Phylogenomics reveal that plants colonized land together with their fungal symbiotic partners. </t>
    </r>
    <r>
      <rPr>
        <b/>
        <i/>
        <sz val="10"/>
        <rFont val="Calibri"/>
        <family val="2"/>
      </rPr>
      <t>Comptes Rendus Biologies</t>
    </r>
    <r>
      <rPr>
        <sz val="10"/>
        <rFont val="Calibri"/>
        <family val="2"/>
      </rPr>
      <t>, 346: 1-11.</t>
    </r>
  </si>
  <si>
    <r>
      <t xml:space="preserve">Gimenez M, Villéger S, Grenouillet G, Cucherousset J (2023). Stocking practices shape the taxonomic and functional diversity of fish communities in gravel pit lakes. </t>
    </r>
    <r>
      <rPr>
        <b/>
        <i/>
        <sz val="10"/>
        <rFont val="Calibri"/>
        <family val="2"/>
      </rPr>
      <t>Fisheries Management and Ecology</t>
    </r>
    <r>
      <rPr>
        <sz val="10"/>
        <rFont val="Calibri"/>
        <family val="2"/>
      </rPr>
      <t>, Doi: 10.1111/fme.12621.</t>
    </r>
  </si>
  <si>
    <r>
      <t xml:space="preserve">Tomanova S, Tissot L, Tétard S, Richard S, Mercier O, Mataix V, Frey A, Lagarrigue T, Tedesco PA, Courret D (2023). Bypass discharge, approach velocities and bar spacing: The three key-parameters to efficiently protect silver eels with inclined racks. </t>
    </r>
    <r>
      <rPr>
        <b/>
        <i/>
        <sz val="10"/>
        <rFont val="Calibri"/>
        <family val="2"/>
      </rPr>
      <t>Knowledge and Management of Aquatic Ecosystems</t>
    </r>
    <r>
      <rPr>
        <sz val="10"/>
        <rFont val="Calibri"/>
        <family val="2"/>
      </rPr>
      <t>, 424: 15.</t>
    </r>
  </si>
  <si>
    <r>
      <t xml:space="preserve">Nöbel S, Wang X, Cristante M, Guëll M, Tariel J, Danchin E, Roussigné M (2023). No evidence for mate copying in </t>
    </r>
    <r>
      <rPr>
        <i/>
        <sz val="10"/>
        <rFont val="Calibri"/>
        <family val="2"/>
      </rPr>
      <t>Danio rerio</t>
    </r>
    <r>
      <rPr>
        <sz val="10"/>
        <rFont val="Calibri"/>
        <family val="2"/>
      </rPr>
      <t xml:space="preserve">. </t>
    </r>
    <r>
      <rPr>
        <b/>
        <i/>
        <sz val="10"/>
        <rFont val="Calibri"/>
        <family val="2"/>
      </rPr>
      <t>Behavioural Processes</t>
    </r>
    <r>
      <rPr>
        <sz val="10"/>
        <rFont val="Calibri"/>
        <family val="2"/>
      </rPr>
      <t>, 206: 104837</t>
    </r>
  </si>
  <si>
    <r>
      <t xml:space="preserve">Attar F, Sotoodeh A, Mirtadzadini M, Daemi M, Civeyrel L (2023). New findings in </t>
    </r>
    <r>
      <rPr>
        <i/>
        <sz val="10"/>
        <rFont val="Calibri"/>
        <family val="2"/>
      </rPr>
      <t>Onosma</t>
    </r>
    <r>
      <rPr>
        <sz val="10"/>
        <rFont val="Calibri"/>
        <family val="2"/>
      </rPr>
      <t xml:space="preserve"> section </t>
    </r>
    <r>
      <rPr>
        <i/>
        <sz val="10"/>
        <rFont val="Calibri"/>
        <family val="2"/>
      </rPr>
      <t>Protonosma</t>
    </r>
    <r>
      <rPr>
        <sz val="10"/>
        <rFont val="Calibri"/>
        <family val="2"/>
      </rPr>
      <t xml:space="preserve"> (Boraginaceae) using morphological and molecular evidence. </t>
    </r>
    <r>
      <rPr>
        <b/>
        <i/>
        <sz val="10"/>
        <rFont val="Calibri"/>
        <family val="2"/>
      </rPr>
      <t>Botany Letters</t>
    </r>
    <r>
      <rPr>
        <sz val="10"/>
        <rFont val="Calibri"/>
        <family val="2"/>
      </rPr>
      <t>, 170: 285–302.</t>
    </r>
  </si>
  <si>
    <r>
      <t xml:space="preserve">Rongier G, Sagne A, Etienne S, Petitclerc F, Jaouen G, Murienne J, Orivel J (2023). Ants of French Guiana: 16S rRNA sequence dataset. </t>
    </r>
    <r>
      <rPr>
        <b/>
        <i/>
        <sz val="10"/>
        <rFont val="Calibri"/>
        <family val="2"/>
      </rPr>
      <t>Biodiversity Data Journal</t>
    </r>
    <r>
      <rPr>
        <sz val="10"/>
        <rFont val="Calibri"/>
        <family val="2"/>
      </rPr>
      <t>, 11: e91577.</t>
    </r>
  </si>
  <si>
    <r>
      <t xml:space="preserve">Guri R, Arranz I, Ordeix M, Garcia-Comas C (2023). Automatic image processing to determine the community size structure of riverine macroinvertebrates. </t>
    </r>
    <r>
      <rPr>
        <b/>
        <i/>
        <sz val="10"/>
        <rFont val="Calibri"/>
        <family val="2"/>
      </rPr>
      <t>Journal of Visualized Experiments</t>
    </r>
    <r>
      <rPr>
        <sz val="10"/>
        <rFont val="Calibri"/>
        <family val="2"/>
      </rPr>
      <t>, 191: 64320.</t>
    </r>
  </si>
  <si>
    <r>
      <t xml:space="preserve">Khamar H, El Oualidi J, Touhami AO, Civeyrel L (2023). Nomenclature and typification in </t>
    </r>
    <r>
      <rPr>
        <i/>
        <sz val="10"/>
        <rFont val="Calibri"/>
        <family val="2"/>
      </rPr>
      <t>Verbascum</t>
    </r>
    <r>
      <rPr>
        <sz val="10"/>
        <rFont val="Calibri"/>
        <family val="2"/>
      </rPr>
      <t xml:space="preserve"> (Scrophulariaceae) from North Africa. </t>
    </r>
    <r>
      <rPr>
        <b/>
        <i/>
        <sz val="10"/>
        <rFont val="Calibri"/>
        <family val="2"/>
      </rPr>
      <t>Phytokeys</t>
    </r>
    <r>
      <rPr>
        <sz val="10"/>
        <rFont val="Calibri"/>
        <family val="2"/>
      </rPr>
      <t>, 225: 115-152.</t>
    </r>
  </si>
  <si>
    <r>
      <t xml:space="preserve">Tsang R, Katuk S, May SK, Tacon PSC, Ricaut F-X, Leavesley MG (2023). Hand stencils and communal history: A case study from Auwim, East Sepik, Papua New Guinea. </t>
    </r>
    <r>
      <rPr>
        <b/>
        <i/>
        <sz val="10"/>
        <rFont val="Calibri"/>
        <family val="2"/>
      </rPr>
      <t>Archaeology in Oceania</t>
    </r>
    <r>
      <rPr>
        <sz val="10"/>
        <rFont val="Calibri"/>
        <family val="2"/>
      </rPr>
      <t>, 58: 115-130.</t>
    </r>
  </si>
  <si>
    <r>
      <t xml:space="preserve">Hong-Wa C, Besnard G (2023). </t>
    </r>
    <r>
      <rPr>
        <i/>
        <sz val="10"/>
        <rFont val="Calibri"/>
        <family val="2"/>
      </rPr>
      <t>Notelaea neolanceolata</t>
    </r>
    <r>
      <rPr>
        <sz val="10"/>
        <rFont val="Calibri"/>
        <family val="2"/>
      </rPr>
      <t xml:space="preserve">, a new replacement name for </t>
    </r>
    <r>
      <rPr>
        <i/>
        <sz val="10"/>
        <rFont val="Calibri"/>
        <family val="2"/>
      </rPr>
      <t>Notelaea lanceolata</t>
    </r>
    <r>
      <rPr>
        <sz val="10"/>
        <rFont val="Calibri"/>
        <family val="2"/>
      </rPr>
      <t xml:space="preserve"> (Oleaceae). </t>
    </r>
    <r>
      <rPr>
        <b/>
        <i/>
        <sz val="10"/>
        <rFont val="Calibri"/>
        <family val="2"/>
      </rPr>
      <t>Phytotaxa,</t>
    </r>
    <r>
      <rPr>
        <sz val="10"/>
        <rFont val="Calibri"/>
        <family val="2"/>
      </rPr>
      <t xml:space="preserve"> 595: 125-126.</t>
    </r>
  </si>
  <si>
    <t xml:space="preserve">Total général </t>
  </si>
  <si>
    <t>Nbre publications  2014 - 1er sem 2023</t>
  </si>
  <si>
    <r>
      <rPr>
        <b/>
        <sz val="11"/>
        <rFont val="Calibri"/>
        <family val="2"/>
      </rPr>
      <t>%</t>
    </r>
    <r>
      <rPr>
        <b/>
        <sz val="10"/>
        <rFont val="Calibri"/>
        <family val="2"/>
      </rPr>
      <t xml:space="preserve"> par tranches IF/publi  2014 - 1er sem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</si>
</sst>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0"/>
      <name val="Arial"/>
    </font>
    <font>
      <sz val="10"/>
      <color indexed="10"/>
      <name val="Arial"/>
      <family val="2"/>
    </font>
    <font>
      <b/>
      <sz val="10"/>
      <name val="Arial"/>
      <family val="2"/>
    </font>
    <font>
      <sz val="10"/>
      <name val="Arial"/>
      <family val="2"/>
    </font>
    <font>
      <u/>
      <sz val="10"/>
      <name val="Arial"/>
      <family val="2"/>
    </font>
    <font>
      <sz val="10"/>
      <name val="Calibri"/>
      <family val="2"/>
    </font>
    <font>
      <b/>
      <sz val="10"/>
      <name val="Calibri"/>
      <family val="2"/>
    </font>
    <font>
      <b/>
      <i/>
      <sz val="10"/>
      <name val="Calibri"/>
      <family val="2"/>
    </font>
    <font>
      <i/>
      <sz val="10"/>
      <name val="Calibri"/>
      <family val="2"/>
    </font>
    <font>
      <b/>
      <i/>
      <sz val="10"/>
      <name val="Calibri"/>
      <family val="2"/>
      <scheme val="minor"/>
    </font>
    <font>
      <sz val="10"/>
      <name val="Calibri"/>
      <family val="2"/>
      <scheme val="minor"/>
    </font>
    <font>
      <sz val="10"/>
      <color rgb="FFFF0000"/>
      <name val="Arial"/>
      <family val="2"/>
    </font>
    <font>
      <u/>
      <sz val="10"/>
      <color theme="10"/>
      <name val="Arial"/>
      <family val="2"/>
    </font>
    <font>
      <u/>
      <sz val="10"/>
      <color rgb="FF0000FF"/>
      <name val="Arial"/>
      <family val="2"/>
    </font>
    <font>
      <i/>
      <sz val="10"/>
      <name val="Calibri"/>
      <family val="2"/>
      <scheme val="minor"/>
    </font>
    <font>
      <sz val="10"/>
      <color rgb="FFC00000"/>
      <name val="Arial"/>
      <family val="2"/>
    </font>
    <font>
      <sz val="10"/>
      <color theme="1"/>
      <name val="Arial"/>
      <family val="2"/>
    </font>
    <font>
      <b/>
      <u/>
      <sz val="10"/>
      <name val="Arial"/>
      <family val="2"/>
    </font>
    <font>
      <u/>
      <sz val="10"/>
      <color rgb="FFFF0000"/>
      <name val="Arial"/>
      <family val="2"/>
    </font>
    <font>
      <b/>
      <sz val="10"/>
      <color theme="1"/>
      <name val="Arial"/>
      <family val="2"/>
    </font>
    <font>
      <b/>
      <sz val="10"/>
      <color rgb="FFC00000"/>
      <name val="Arial"/>
      <family val="2"/>
    </font>
    <font>
      <b/>
      <sz val="12"/>
      <name val="Arial"/>
      <family val="2"/>
    </font>
    <font>
      <b/>
      <sz val="11"/>
      <name val="Arial"/>
      <family val="2"/>
    </font>
    <font>
      <b/>
      <sz val="10"/>
      <color theme="9" tint="-0.499984740745262"/>
      <name val="Arial"/>
      <family val="2"/>
    </font>
    <font>
      <sz val="10"/>
      <color theme="9" tint="-0.499984740745262"/>
      <name val="Arial"/>
      <family val="2"/>
    </font>
    <font>
      <sz val="10"/>
      <color rgb="FF0000FF"/>
      <name val="Arial"/>
      <family val="2"/>
    </font>
    <font>
      <b/>
      <sz val="18"/>
      <name val="Calibri"/>
      <family val="2"/>
    </font>
    <font>
      <u/>
      <sz val="10"/>
      <color rgb="FFC00000"/>
      <name val="Arial"/>
      <family val="2"/>
    </font>
    <font>
      <b/>
      <sz val="11"/>
      <name val="Calibri"/>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BD"/>
        <bgColor indexed="64"/>
      </patternFill>
    </fill>
    <fill>
      <patternFill patternType="solid">
        <fgColor rgb="FFFFFFAB"/>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7C8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ashed">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s>
  <cellStyleXfs count="2">
    <xf numFmtId="0" fontId="0" fillId="0" borderId="0"/>
    <xf numFmtId="0" fontId="12" fillId="0" borderId="0" applyNumberFormat="0" applyFill="0" applyBorder="0" applyAlignment="0" applyProtection="0"/>
  </cellStyleXfs>
  <cellXfs count="186">
    <xf numFmtId="0" fontId="0" fillId="0" borderId="0" xfId="0"/>
    <xf numFmtId="0" fontId="0" fillId="0" borderId="1" xfId="0" applyBorder="1"/>
    <xf numFmtId="0" fontId="2" fillId="0" borderId="1" xfId="0" applyFont="1" applyBorder="1" applyAlignment="1">
      <alignment horizontal="center" vertical="center" wrapText="1"/>
    </xf>
    <xf numFmtId="1" fontId="0" fillId="0" borderId="1" xfId="0" applyNumberFormat="1" applyBorder="1"/>
    <xf numFmtId="0" fontId="0" fillId="0" borderId="1" xfId="0" applyBorder="1" applyAlignment="1">
      <alignment horizontal="right"/>
    </xf>
    <xf numFmtId="0" fontId="3" fillId="0" borderId="1" xfId="0" applyFont="1" applyBorder="1" applyAlignment="1">
      <alignment horizontal="right"/>
    </xf>
    <xf numFmtId="0" fontId="3" fillId="0" borderId="0" xfId="0" applyFont="1"/>
    <xf numFmtId="1" fontId="0" fillId="0" borderId="0" xfId="0" applyNumberFormat="1"/>
    <xf numFmtId="0" fontId="3" fillId="0" borderId="1" xfId="0" applyFont="1" applyBorder="1"/>
    <xf numFmtId="0" fontId="2" fillId="0" borderId="0" xfId="0" applyFont="1" applyBorder="1" applyAlignment="1">
      <alignment horizontal="center" vertical="center" wrapText="1"/>
    </xf>
    <xf numFmtId="1" fontId="0" fillId="0" borderId="0" xfId="0" applyNumberFormat="1" applyBorder="1"/>
    <xf numFmtId="0" fontId="3" fillId="0" borderId="1" xfId="0" applyFont="1" applyBorder="1" applyAlignment="1">
      <alignment horizontal="center" vertical="center" wrapText="1"/>
    </xf>
    <xf numFmtId="1" fontId="3" fillId="0" borderId="1" xfId="0" applyNumberFormat="1" applyFont="1" applyBorder="1" applyAlignment="1">
      <alignment horizontal="right" vertical="center" wrapText="1"/>
    </xf>
    <xf numFmtId="0" fontId="3" fillId="0" borderId="1" xfId="0" applyFont="1" applyBorder="1" applyAlignment="1">
      <alignment horizontal="left"/>
    </xf>
    <xf numFmtId="0" fontId="0" fillId="0" borderId="0" xfId="0" applyAlignment="1">
      <alignment horizontal="left"/>
    </xf>
    <xf numFmtId="0" fontId="0" fillId="0" borderId="0" xfId="0" applyAlignment="1">
      <alignment horizontal="center"/>
    </xf>
    <xf numFmtId="0" fontId="3" fillId="0" borderId="0" xfId="0" applyFont="1" applyAlignment="1">
      <alignment horizontal="left"/>
    </xf>
    <xf numFmtId="0" fontId="3" fillId="0" borderId="2" xfId="0" applyFont="1" applyFill="1" applyBorder="1" applyAlignment="1">
      <alignment horizontal="center" vertical="center" wrapText="1"/>
    </xf>
    <xf numFmtId="0" fontId="0" fillId="4" borderId="4" xfId="0" applyFill="1" applyBorder="1" applyAlignment="1"/>
    <xf numFmtId="0" fontId="0" fillId="4" borderId="5" xfId="0" applyFill="1" applyBorder="1" applyAlignment="1"/>
    <xf numFmtId="0" fontId="2" fillId="0" borderId="0" xfId="0" applyFont="1"/>
    <xf numFmtId="164" fontId="1" fillId="0" borderId="1" xfId="0" applyNumberFormat="1" applyFont="1" applyBorder="1" applyAlignment="1">
      <alignment horizontal="center" vertical="center"/>
    </xf>
    <xf numFmtId="164" fontId="1" fillId="0" borderId="1" xfId="0" applyNumberFormat="1" applyFont="1" applyFill="1" applyBorder="1" applyAlignment="1">
      <alignment horizontal="center" vertical="center"/>
    </xf>
    <xf numFmtId="0" fontId="2" fillId="0" borderId="0" xfId="0" applyFont="1" applyAlignment="1">
      <alignment horizontal="center"/>
    </xf>
    <xf numFmtId="10" fontId="0" fillId="0" borderId="0" xfId="0" applyNumberFormat="1"/>
    <xf numFmtId="2" fontId="3" fillId="0" borderId="0" xfId="0" applyNumberFormat="1" applyFont="1"/>
    <xf numFmtId="164" fontId="3" fillId="0" borderId="1" xfId="0" applyNumberFormat="1" applyFont="1" applyBorder="1" applyAlignment="1">
      <alignment horizontal="left" vertical="center"/>
    </xf>
    <xf numFmtId="0" fontId="0" fillId="0" borderId="0" xfId="0" applyBorder="1"/>
    <xf numFmtId="164" fontId="1" fillId="7" borderId="1" xfId="0" applyNumberFormat="1" applyFont="1" applyFill="1" applyBorder="1" applyAlignment="1">
      <alignment horizontal="center" vertical="center"/>
    </xf>
    <xf numFmtId="0" fontId="0" fillId="0" borderId="1" xfId="0" applyFill="1" applyBorder="1"/>
    <xf numFmtId="164" fontId="1" fillId="3" borderId="1" xfId="0" applyNumberFormat="1" applyFont="1" applyFill="1" applyBorder="1" applyAlignment="1">
      <alignment horizontal="center" vertical="center"/>
    </xf>
    <xf numFmtId="0" fontId="3" fillId="3" borderId="1" xfId="0" applyFont="1" applyFill="1" applyBorder="1"/>
    <xf numFmtId="164" fontId="1" fillId="2" borderId="1"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0" fontId="0" fillId="2" borderId="0" xfId="0" applyFill="1"/>
    <xf numFmtId="0" fontId="11" fillId="0" borderId="7" xfId="0" applyFont="1" applyBorder="1"/>
    <xf numFmtId="0" fontId="3" fillId="0" borderId="1" xfId="0" applyFont="1" applyFill="1" applyBorder="1"/>
    <xf numFmtId="0" fontId="0" fillId="2" borderId="1" xfId="0" applyFill="1" applyBorder="1"/>
    <xf numFmtId="0" fontId="3" fillId="0" borderId="0" xfId="0" applyFont="1" applyBorder="1"/>
    <xf numFmtId="1" fontId="2" fillId="0" borderId="0" xfId="0" applyNumberFormat="1" applyFont="1" applyBorder="1" applyAlignment="1">
      <alignment horizontal="right"/>
    </xf>
    <xf numFmtId="1" fontId="4" fillId="0" borderId="0" xfId="0" applyNumberFormat="1" applyFont="1" applyBorder="1" applyAlignment="1">
      <alignment horizontal="right"/>
    </xf>
    <xf numFmtId="0" fontId="4" fillId="0" borderId="0" xfId="0" applyFont="1"/>
    <xf numFmtId="0" fontId="17" fillId="0" borderId="0" xfId="0" applyFont="1"/>
    <xf numFmtId="0" fontId="3" fillId="0" borderId="1" xfId="0" applyFont="1" applyFill="1" applyBorder="1" applyAlignment="1">
      <alignment horizontal="right"/>
    </xf>
    <xf numFmtId="0" fontId="3" fillId="0" borderId="2" xfId="0" applyFont="1" applyBorder="1"/>
    <xf numFmtId="164" fontId="1" fillId="6" borderId="1" xfId="0" applyNumberFormat="1" applyFont="1" applyFill="1" applyBorder="1" applyAlignment="1">
      <alignment horizontal="center" vertical="center"/>
    </xf>
    <xf numFmtId="1" fontId="0" fillId="5" borderId="1" xfId="0" applyNumberFormat="1" applyFill="1" applyBorder="1"/>
    <xf numFmtId="1" fontId="3" fillId="5" borderId="1" xfId="0" applyNumberFormat="1" applyFont="1" applyFill="1" applyBorder="1"/>
    <xf numFmtId="0" fontId="3" fillId="5" borderId="1" xfId="0" applyFont="1" applyFill="1" applyBorder="1" applyAlignment="1">
      <alignment horizontal="right" vertical="center" wrapText="1"/>
    </xf>
    <xf numFmtId="1" fontId="0" fillId="5" borderId="1" xfId="0" applyNumberFormat="1" applyFill="1" applyBorder="1" applyAlignment="1">
      <alignment horizontal="right"/>
    </xf>
    <xf numFmtId="0" fontId="0" fillId="6" borderId="1" xfId="0" applyFill="1" applyBorder="1"/>
    <xf numFmtId="0" fontId="3" fillId="5" borderId="0" xfId="0" applyFont="1" applyFill="1"/>
    <xf numFmtId="0" fontId="0" fillId="5" borderId="1" xfId="0" applyFill="1" applyBorder="1"/>
    <xf numFmtId="0" fontId="3" fillId="7" borderId="0" xfId="0" applyFont="1" applyFill="1"/>
    <xf numFmtId="0" fontId="11" fillId="2" borderId="2" xfId="0" applyFont="1" applyFill="1" applyBorder="1" applyAlignment="1">
      <alignment horizontal="left"/>
    </xf>
    <xf numFmtId="0" fontId="11" fillId="7" borderId="1" xfId="0" applyFont="1" applyFill="1" applyBorder="1" applyAlignment="1">
      <alignment horizontal="center" vertical="center"/>
    </xf>
    <xf numFmtId="1" fontId="3" fillId="6" borderId="1" xfId="0" applyNumberFormat="1" applyFont="1" applyFill="1" applyBorder="1"/>
    <xf numFmtId="0" fontId="2" fillId="0" borderId="1" xfId="0" applyFont="1" applyBorder="1"/>
    <xf numFmtId="0" fontId="3" fillId="0" borderId="1" xfId="0" applyFont="1" applyBorder="1" applyAlignment="1">
      <alignment horizontal="center"/>
    </xf>
    <xf numFmtId="0" fontId="3" fillId="0" borderId="1" xfId="0" applyFont="1" applyFill="1" applyBorder="1" applyAlignment="1">
      <alignment horizontal="center" vertical="center" wrapText="1"/>
    </xf>
    <xf numFmtId="0" fontId="0" fillId="7" borderId="1" xfId="0" applyFill="1" applyBorder="1"/>
    <xf numFmtId="1" fontId="0" fillId="7" borderId="1" xfId="0" applyNumberFormat="1" applyFill="1" applyBorder="1"/>
    <xf numFmtId="0" fontId="0" fillId="0" borderId="0" xfId="0" applyNumberFormat="1" applyAlignment="1">
      <alignment horizontal="center"/>
    </xf>
    <xf numFmtId="164" fontId="1" fillId="8" borderId="1"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0" fontId="3" fillId="8" borderId="1" xfId="0" applyFont="1" applyFill="1" applyBorder="1" applyAlignment="1">
      <alignment horizontal="right" vertical="center" wrapText="1"/>
    </xf>
    <xf numFmtId="1" fontId="0" fillId="8" borderId="1" xfId="0" applyNumberFormat="1" applyFill="1" applyBorder="1" applyAlignment="1">
      <alignment horizontal="right"/>
    </xf>
    <xf numFmtId="1" fontId="0" fillId="8" borderId="1" xfId="0" applyNumberFormat="1" applyFill="1" applyBorder="1"/>
    <xf numFmtId="1" fontId="3" fillId="8" borderId="1" xfId="0" applyNumberFormat="1" applyFont="1" applyFill="1" applyBorder="1"/>
    <xf numFmtId="0" fontId="0" fillId="8" borderId="1" xfId="0" applyFill="1" applyBorder="1"/>
    <xf numFmtId="0" fontId="2" fillId="6" borderId="1" xfId="0" applyFont="1" applyFill="1" applyBorder="1" applyAlignment="1">
      <alignment horizontal="center" vertical="center" wrapText="1"/>
    </xf>
    <xf numFmtId="0" fontId="3" fillId="6" borderId="1" xfId="0" applyFont="1" applyFill="1" applyBorder="1" applyAlignment="1">
      <alignment horizontal="right" vertical="center" wrapText="1"/>
    </xf>
    <xf numFmtId="1" fontId="0" fillId="6" borderId="1" xfId="0" applyNumberFormat="1" applyFill="1" applyBorder="1" applyAlignment="1">
      <alignment horizontal="right"/>
    </xf>
    <xf numFmtId="1" fontId="0" fillId="6" borderId="1" xfId="0" applyNumberFormat="1" applyFill="1" applyBorder="1"/>
    <xf numFmtId="0" fontId="3" fillId="6" borderId="0" xfId="0" applyFont="1" applyFill="1"/>
    <xf numFmtId="0" fontId="2" fillId="5"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right" vertical="center" wrapText="1"/>
    </xf>
    <xf numFmtId="1" fontId="0" fillId="7" borderId="1" xfId="0" applyNumberFormat="1" applyFill="1" applyBorder="1" applyAlignment="1">
      <alignment horizontal="right"/>
    </xf>
    <xf numFmtId="1" fontId="3" fillId="7" borderId="1" xfId="0" applyNumberFormat="1" applyFont="1" applyFill="1" applyBorder="1"/>
    <xf numFmtId="1" fontId="4" fillId="7" borderId="1" xfId="0" applyNumberFormat="1" applyFont="1" applyFill="1" applyBorder="1"/>
    <xf numFmtId="0" fontId="19" fillId="10" borderId="0" xfId="0" applyFont="1" applyFill="1" applyAlignment="1">
      <alignment horizontal="left"/>
    </xf>
    <xf numFmtId="0" fontId="2" fillId="10" borderId="0" xfId="0" applyFont="1" applyFill="1" applyAlignment="1">
      <alignment horizontal="left"/>
    </xf>
    <xf numFmtId="1" fontId="6" fillId="10" borderId="0" xfId="0" applyNumberFormat="1" applyFont="1" applyFill="1" applyBorder="1"/>
    <xf numFmtId="0" fontId="11" fillId="2" borderId="0" xfId="0" applyFont="1" applyFill="1" applyBorder="1"/>
    <xf numFmtId="0" fontId="11" fillId="2" borderId="7" xfId="0" applyFont="1" applyFill="1" applyBorder="1"/>
    <xf numFmtId="0" fontId="5" fillId="0" borderId="10" xfId="0" applyFont="1" applyBorder="1" applyAlignment="1">
      <alignment horizontal="justify" vertical="center"/>
    </xf>
    <xf numFmtId="0" fontId="0" fillId="0" borderId="11" xfId="0" applyBorder="1"/>
    <xf numFmtId="0" fontId="12" fillId="2" borderId="10" xfId="1" applyFill="1" applyBorder="1" applyAlignment="1">
      <alignment horizontal="left" vertical="center" readingOrder="1"/>
    </xf>
    <xf numFmtId="0" fontId="11" fillId="2" borderId="11" xfId="0" applyFont="1" applyFill="1" applyBorder="1"/>
    <xf numFmtId="0" fontId="11" fillId="0" borderId="11" xfId="0" applyFont="1" applyBorder="1"/>
    <xf numFmtId="0" fontId="3" fillId="0" borderId="10" xfId="0" applyFont="1" applyBorder="1"/>
    <xf numFmtId="0" fontId="21" fillId="0" borderId="2" xfId="0" applyFont="1" applyFill="1" applyBorder="1" applyAlignment="1">
      <alignment horizontal="right"/>
    </xf>
    <xf numFmtId="0" fontId="22" fillId="4" borderId="3" xfId="0" applyFont="1" applyFill="1" applyBorder="1" applyAlignment="1"/>
    <xf numFmtId="0" fontId="5" fillId="2" borderId="10" xfId="0" applyFont="1" applyFill="1" applyBorder="1" applyAlignment="1">
      <alignment horizontal="justify" vertical="center"/>
    </xf>
    <xf numFmtId="0" fontId="5" fillId="2" borderId="10" xfId="0" applyFont="1" applyFill="1" applyBorder="1" applyAlignment="1">
      <alignment horizontal="justify" vertical="center" wrapText="1"/>
    </xf>
    <xf numFmtId="0" fontId="15" fillId="2" borderId="11" xfId="0" applyFont="1" applyFill="1" applyBorder="1"/>
    <xf numFmtId="0" fontId="15" fillId="2" borderId="0" xfId="0" applyFont="1" applyFill="1" applyBorder="1"/>
    <xf numFmtId="0" fontId="15" fillId="2" borderId="7" xfId="0" applyFont="1" applyFill="1" applyBorder="1"/>
    <xf numFmtId="0" fontId="3" fillId="0" borderId="2" xfId="0" applyNumberFormat="1" applyFont="1" applyFill="1" applyBorder="1" applyAlignment="1">
      <alignment horizontal="center" vertical="center" wrapText="1"/>
    </xf>
    <xf numFmtId="0" fontId="3" fillId="0" borderId="0" xfId="0" applyNumberFormat="1" applyFont="1" applyAlignment="1">
      <alignment horizontal="center"/>
    </xf>
    <xf numFmtId="0" fontId="2" fillId="11" borderId="1" xfId="0" applyFont="1" applyFill="1" applyBorder="1" applyAlignment="1">
      <alignment horizontal="center" vertical="center" wrapText="1"/>
    </xf>
    <xf numFmtId="0" fontId="3" fillId="11" borderId="1" xfId="0" applyFont="1" applyFill="1" applyBorder="1" applyAlignment="1">
      <alignment horizontal="right" vertical="center" wrapText="1"/>
    </xf>
    <xf numFmtId="1" fontId="0" fillId="11" borderId="1" xfId="0" applyNumberFormat="1" applyFill="1" applyBorder="1" applyAlignment="1">
      <alignment horizontal="right"/>
    </xf>
    <xf numFmtId="1" fontId="0" fillId="11" borderId="1" xfId="0" applyNumberFormat="1" applyFill="1" applyBorder="1"/>
    <xf numFmtId="1" fontId="3" fillId="11" borderId="1" xfId="0" applyNumberFormat="1" applyFont="1" applyFill="1" applyBorder="1"/>
    <xf numFmtId="164" fontId="24" fillId="11" borderId="1" xfId="0" applyNumberFormat="1" applyFont="1" applyFill="1" applyBorder="1" applyAlignment="1">
      <alignment horizontal="center" vertical="center"/>
    </xf>
    <xf numFmtId="0" fontId="23"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164" fontId="23" fillId="8" borderId="1" xfId="0" applyNumberFormat="1" applyFont="1" applyFill="1" applyBorder="1" applyAlignment="1">
      <alignment horizontal="center" vertical="center"/>
    </xf>
    <xf numFmtId="164" fontId="20" fillId="11" borderId="1" xfId="0" applyNumberFormat="1" applyFont="1" applyFill="1" applyBorder="1" applyAlignment="1">
      <alignment horizontal="center" vertical="center"/>
    </xf>
    <xf numFmtId="0" fontId="2" fillId="0" borderId="0" xfId="0" applyFont="1" applyAlignment="1">
      <alignment horizontal="left"/>
    </xf>
    <xf numFmtId="0" fontId="3" fillId="7" borderId="1" xfId="0" applyFont="1" applyFill="1" applyBorder="1" applyAlignment="1">
      <alignment horizontal="center" vertical="center"/>
    </xf>
    <xf numFmtId="0" fontId="3" fillId="0" borderId="1" xfId="0" applyFont="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0" fillId="11" borderId="1" xfId="0" applyFill="1" applyBorder="1"/>
    <xf numFmtId="0" fontId="21" fillId="0" borderId="1" xfId="0" applyFont="1" applyFill="1" applyBorder="1" applyAlignment="1">
      <alignment horizontal="right"/>
    </xf>
    <xf numFmtId="0" fontId="12" fillId="2" borderId="12" xfId="1" applyFill="1" applyBorder="1" applyAlignment="1">
      <alignment horizontal="left" vertical="center" readingOrder="1"/>
    </xf>
    <xf numFmtId="0" fontId="11" fillId="2" borderId="12" xfId="0" applyFont="1" applyFill="1" applyBorder="1"/>
    <xf numFmtId="0" fontId="2" fillId="0" borderId="1" xfId="0" applyFont="1" applyBorder="1" applyAlignment="1">
      <alignment horizontal="right"/>
    </xf>
    <xf numFmtId="0" fontId="5" fillId="6" borderId="10" xfId="0" applyFont="1" applyFill="1" applyBorder="1" applyAlignment="1">
      <alignment horizontal="justify" vertical="center"/>
    </xf>
    <xf numFmtId="0" fontId="3" fillId="2" borderId="8" xfId="0" applyFont="1" applyFill="1" applyBorder="1"/>
    <xf numFmtId="0" fontId="25" fillId="2" borderId="8" xfId="0" applyFont="1" applyFill="1" applyBorder="1"/>
    <xf numFmtId="0" fontId="0" fillId="2" borderId="9" xfId="0" applyFill="1" applyBorder="1"/>
    <xf numFmtId="0" fontId="0" fillId="2" borderId="6" xfId="0" applyFill="1" applyBorder="1"/>
    <xf numFmtId="0" fontId="5" fillId="2" borderId="0" xfId="0" applyFont="1" applyFill="1" applyBorder="1" applyAlignment="1">
      <alignment horizontal="justify" vertical="center"/>
    </xf>
    <xf numFmtId="164" fontId="23" fillId="12" borderId="1" xfId="0" applyNumberFormat="1" applyFont="1" applyFill="1" applyBorder="1" applyAlignment="1">
      <alignment horizontal="center" vertical="center"/>
    </xf>
    <xf numFmtId="164" fontId="24" fillId="12" borderId="1" xfId="0" applyNumberFormat="1" applyFont="1" applyFill="1" applyBorder="1" applyAlignment="1">
      <alignment horizontal="center" vertical="center"/>
    </xf>
    <xf numFmtId="164" fontId="24" fillId="3" borderId="1" xfId="0" applyNumberFormat="1" applyFont="1" applyFill="1" applyBorder="1" applyAlignment="1">
      <alignment horizontal="center" vertical="center"/>
    </xf>
    <xf numFmtId="0" fontId="2" fillId="12" borderId="1" xfId="0" applyFont="1" applyFill="1" applyBorder="1" applyAlignment="1">
      <alignment horizontal="center" vertical="center" wrapText="1"/>
    </xf>
    <xf numFmtId="1" fontId="0" fillId="12" borderId="1" xfId="0" applyNumberFormat="1" applyFill="1" applyBorder="1"/>
    <xf numFmtId="1" fontId="3" fillId="12" borderId="1" xfId="0" applyNumberFormat="1" applyFont="1" applyFill="1" applyBorder="1"/>
    <xf numFmtId="0" fontId="3" fillId="12" borderId="1" xfId="0" applyFont="1" applyFill="1" applyBorder="1" applyAlignment="1">
      <alignment horizontal="right" vertical="center" wrapText="1"/>
    </xf>
    <xf numFmtId="1" fontId="0" fillId="12" borderId="1" xfId="0" applyNumberFormat="1" applyFill="1" applyBorder="1" applyAlignment="1">
      <alignment horizontal="right"/>
    </xf>
    <xf numFmtId="0" fontId="0" fillId="12" borderId="0" xfId="0" applyFill="1"/>
    <xf numFmtId="0" fontId="0" fillId="12" borderId="1" xfId="0" applyFill="1" applyBorder="1"/>
    <xf numFmtId="164" fontId="20" fillId="12" borderId="1" xfId="0" applyNumberFormat="1" applyFont="1" applyFill="1" applyBorder="1" applyAlignment="1">
      <alignment horizontal="center" vertical="center"/>
    </xf>
    <xf numFmtId="1" fontId="2" fillId="12" borderId="1" xfId="0" applyNumberFormat="1" applyFont="1" applyFill="1" applyBorder="1"/>
    <xf numFmtId="0" fontId="26" fillId="12" borderId="8" xfId="0" applyFont="1" applyFill="1" applyBorder="1" applyAlignment="1">
      <alignment horizontal="justify" vertical="center" wrapText="1" shrinkToFit="1"/>
    </xf>
    <xf numFmtId="164" fontId="15" fillId="12" borderId="1" xfId="0" applyNumberFormat="1" applyFont="1" applyFill="1" applyBorder="1" applyAlignment="1">
      <alignment horizontal="center" vertical="center"/>
    </xf>
    <xf numFmtId="0" fontId="15" fillId="0" borderId="11" xfId="0" applyFont="1" applyFill="1" applyBorder="1"/>
    <xf numFmtId="0" fontId="15" fillId="0" borderId="0" xfId="0" applyFont="1" applyFill="1" applyBorder="1"/>
    <xf numFmtId="0" fontId="12" fillId="0" borderId="10" xfId="1" applyFill="1" applyBorder="1" applyAlignment="1">
      <alignment horizontal="left" vertical="center" readingOrder="1"/>
    </xf>
    <xf numFmtId="0" fontId="5" fillId="13" borderId="10" xfId="0" applyFont="1" applyFill="1" applyBorder="1" applyAlignment="1">
      <alignment horizontal="justify" vertical="center"/>
    </xf>
    <xf numFmtId="164" fontId="24" fillId="13" borderId="1" xfId="0" applyNumberFormat="1" applyFont="1" applyFill="1" applyBorder="1" applyAlignment="1">
      <alignment horizontal="center" vertical="center"/>
    </xf>
    <xf numFmtId="164" fontId="24" fillId="6" borderId="1" xfId="0" applyNumberFormat="1" applyFont="1" applyFill="1" applyBorder="1" applyAlignment="1">
      <alignment horizontal="center" vertical="center"/>
    </xf>
    <xf numFmtId="0" fontId="5" fillId="0" borderId="10" xfId="0" applyFont="1" applyFill="1" applyBorder="1" applyAlignment="1">
      <alignment horizontal="justify" vertical="center" wrapText="1"/>
    </xf>
    <xf numFmtId="0" fontId="5" fillId="0" borderId="10" xfId="0" applyFont="1" applyFill="1" applyBorder="1" applyAlignment="1">
      <alignment horizontal="justify" vertical="center"/>
    </xf>
    <xf numFmtId="0" fontId="27" fillId="0" borderId="10" xfId="1" applyFont="1" applyFill="1" applyBorder="1" applyAlignment="1">
      <alignment horizontal="left" vertical="center" readingOrder="1"/>
    </xf>
    <xf numFmtId="0" fontId="12" fillId="0" borderId="0" xfId="1" applyFill="1" applyAlignment="1">
      <alignment vertical="center"/>
    </xf>
    <xf numFmtId="0" fontId="10" fillId="0" borderId="10" xfId="0" applyFont="1" applyFill="1" applyBorder="1" applyAlignment="1">
      <alignment horizontal="justify" vertical="center"/>
    </xf>
    <xf numFmtId="0" fontId="12" fillId="0" borderId="10" xfId="1" applyFill="1" applyBorder="1" applyAlignment="1">
      <alignment horizontal="left" vertical="center" wrapText="1" readingOrder="1"/>
    </xf>
    <xf numFmtId="0" fontId="12" fillId="0" borderId="0" xfId="1" applyFill="1" applyAlignment="1">
      <alignment horizontal="left" vertical="center"/>
    </xf>
    <xf numFmtId="0" fontId="12" fillId="0" borderId="0" xfId="1" applyFill="1" applyBorder="1" applyAlignment="1">
      <alignment vertical="center"/>
    </xf>
    <xf numFmtId="0" fontId="5" fillId="0" borderId="0" xfId="0" applyFont="1" applyFill="1" applyBorder="1" applyAlignment="1">
      <alignment horizontal="justify" vertical="center" wrapText="1"/>
    </xf>
    <xf numFmtId="0" fontId="3" fillId="0" borderId="10" xfId="0" applyFont="1" applyFill="1" applyBorder="1" applyAlignment="1">
      <alignment wrapText="1"/>
    </xf>
    <xf numFmtId="0" fontId="13" fillId="0" borderId="10" xfId="1" applyFont="1" applyFill="1" applyBorder="1" applyAlignment="1">
      <alignment horizontal="left" vertical="center" readingOrder="1"/>
    </xf>
    <xf numFmtId="0" fontId="18" fillId="0" borderId="10" xfId="1" applyFont="1" applyFill="1" applyBorder="1" applyAlignment="1">
      <alignment horizontal="left" vertical="center" readingOrder="1"/>
    </xf>
    <xf numFmtId="0" fontId="12" fillId="0" borderId="0" xfId="1" applyFill="1" applyBorder="1" applyAlignment="1">
      <alignment horizontal="left" vertical="center" readingOrder="1"/>
    </xf>
    <xf numFmtId="0" fontId="25" fillId="0" borderId="10" xfId="0" applyFont="1" applyFill="1" applyBorder="1"/>
    <xf numFmtId="0" fontId="0" fillId="0" borderId="0" xfId="0" applyAlignment="1"/>
    <xf numFmtId="0" fontId="20" fillId="0" borderId="2" xfId="0" applyNumberFormat="1" applyFont="1" applyFill="1" applyBorder="1" applyAlignment="1">
      <alignment horizontal="center" vertical="center" wrapText="1"/>
    </xf>
    <xf numFmtId="0" fontId="15" fillId="0" borderId="1" xfId="0" applyFont="1" applyBorder="1"/>
    <xf numFmtId="0" fontId="16" fillId="7" borderId="0" xfId="0" applyFont="1" applyFill="1"/>
    <xf numFmtId="0" fontId="16" fillId="5" borderId="0" xfId="0" applyFont="1" applyFill="1"/>
    <xf numFmtId="1" fontId="20" fillId="12" borderId="0" xfId="0" applyNumberFormat="1" applyFont="1" applyFill="1" applyBorder="1"/>
    <xf numFmtId="0" fontId="20" fillId="0" borderId="0" xfId="0" applyNumberFormat="1" applyFont="1" applyAlignment="1">
      <alignment horizontal="center"/>
    </xf>
    <xf numFmtId="0" fontId="20" fillId="0" borderId="0" xfId="0" applyFont="1" applyAlignment="1">
      <alignment horizontal="left"/>
    </xf>
    <xf numFmtId="0" fontId="3" fillId="9" borderId="0" xfId="0" applyFont="1" applyFill="1"/>
    <xf numFmtId="0" fontId="3" fillId="11" borderId="0" xfId="0" applyFont="1" applyFill="1"/>
    <xf numFmtId="0" fontId="20" fillId="11" borderId="0" xfId="0" applyFont="1" applyFill="1"/>
    <xf numFmtId="0" fontId="0" fillId="0" borderId="0" xfId="0" applyAlignment="1"/>
    <xf numFmtId="1" fontId="20" fillId="12" borderId="1" xfId="0" applyNumberFormat="1" applyFont="1" applyFill="1" applyBorder="1"/>
    <xf numFmtId="0" fontId="20" fillId="12" borderId="1" xfId="0" applyFont="1" applyFill="1" applyBorder="1"/>
    <xf numFmtId="0" fontId="3" fillId="12" borderId="1" xfId="0" applyFont="1" applyFill="1" applyBorder="1"/>
    <xf numFmtId="0" fontId="3"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6" fillId="6" borderId="0" xfId="0" applyFont="1" applyFill="1" applyBorder="1" applyAlignment="1">
      <alignment horizontal="left"/>
    </xf>
    <xf numFmtId="0" fontId="16" fillId="0" borderId="0" xfId="0" applyFont="1" applyAlignment="1"/>
    <xf numFmtId="0" fontId="16" fillId="8" borderId="0" xfId="0" applyFont="1" applyFill="1" applyBorder="1" applyAlignment="1">
      <alignment horizontal="left"/>
    </xf>
    <xf numFmtId="0" fontId="3" fillId="11" borderId="0" xfId="0" applyFont="1" applyFill="1" applyAlignment="1"/>
    <xf numFmtId="0" fontId="0" fillId="11" borderId="0" xfId="0" applyFill="1" applyAlignment="1"/>
  </cellXfs>
  <cellStyles count="2">
    <cellStyle name="Lien hypertexte" xfId="1" builtinId="8"/>
    <cellStyle name="Normal" xfId="0" builtinId="0"/>
  </cellStyles>
  <dxfs count="0"/>
  <tableStyles count="0" defaultTableStyle="TableStyleMedium9" defaultPivotStyle="PivotStyleLight16"/>
  <colors>
    <mruColors>
      <color rgb="FF0000FF"/>
      <color rgb="FFFFFF69"/>
      <color rgb="FFFF7C80"/>
      <color rgb="FFFFCCCC"/>
      <color rgb="FF00FF00"/>
      <color rgb="FFA8B5F8"/>
      <color rgb="FFFFFFBD"/>
      <color rgb="FFFFFFAB"/>
      <color rgb="FFFFFF37"/>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baseline="0"/>
              <a:t>FR AIB - Total  des  publications  2014  au  1</a:t>
            </a:r>
            <a:r>
              <a:rPr lang="en-US" sz="1000" baseline="30000"/>
              <a:t>er</a:t>
            </a:r>
            <a:r>
              <a:rPr lang="en-US" sz="1000" baseline="0"/>
              <a:t> semestre 2023 </a:t>
            </a:r>
          </a:p>
        </c:rich>
      </c:tx>
      <c:layout>
        <c:manualLayout>
          <c:xMode val="edge"/>
          <c:yMode val="edge"/>
          <c:x val="0.28030218214424446"/>
          <c:y val="4.1168860900946555E-2"/>
        </c:manualLayout>
      </c:layout>
      <c:overlay val="0"/>
    </c:title>
    <c:autoTitleDeleted val="0"/>
    <c:plotArea>
      <c:layout>
        <c:manualLayout>
          <c:layoutTarget val="inner"/>
          <c:xMode val="edge"/>
          <c:yMode val="edge"/>
          <c:x val="0.10593433321225572"/>
          <c:y val="0.12600858369098714"/>
          <c:w val="0.87697153240462555"/>
          <c:h val="0.74376649470540313"/>
        </c:manualLayout>
      </c:layout>
      <c:barChart>
        <c:barDir val="col"/>
        <c:grouping val="clustered"/>
        <c:varyColors val="0"/>
        <c:ser>
          <c:idx val="0"/>
          <c:order val="0"/>
          <c:tx>
            <c:strRef>
              <c:f>'Graphes-2014_2023'!$A$14</c:f>
              <c:strCache>
                <c:ptCount val="1"/>
                <c:pt idx="0">
                  <c:v>Graphe total publications</c:v>
                </c:pt>
              </c:strCache>
            </c:strRef>
          </c:tx>
          <c:spPr>
            <a:solidFill>
              <a:schemeClr val="accent3">
                <a:lumMod val="75000"/>
              </a:schemeClr>
            </a:solidFill>
          </c:spPr>
          <c:invertIfNegative val="0"/>
          <c:dPt>
            <c:idx val="0"/>
            <c:invertIfNegative val="0"/>
            <c:bubble3D val="0"/>
            <c:spPr>
              <a:solidFill>
                <a:schemeClr val="accent3">
                  <a:lumMod val="75000"/>
                </a:schemeClr>
              </a:solidFill>
              <a:ln>
                <a:solidFill>
                  <a:schemeClr val="tx2">
                    <a:lumMod val="20000"/>
                    <a:lumOff val="80000"/>
                  </a:schemeClr>
                </a:solidFill>
              </a:ln>
            </c:spPr>
            <c:extLst>
              <c:ext xmlns:c16="http://schemas.microsoft.com/office/drawing/2014/chart" uri="{C3380CC4-5D6E-409C-BE32-E72D297353CC}">
                <c16:uniqueId val="{00000001-412A-432E-ACEB-A91EBC2CF410}"/>
              </c:ext>
            </c:extLst>
          </c:dPt>
          <c:dLbls>
            <c:dLbl>
              <c:idx val="0"/>
              <c:layout>
                <c:manualLayout>
                  <c:x val="3.4188034188034192E-3"/>
                  <c:y val="1.83904425739885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12A-432E-ACEB-A91EBC2CF410}"/>
                </c:ext>
              </c:extLst>
            </c:dLbl>
            <c:dLbl>
              <c:idx val="1"/>
              <c:layout>
                <c:manualLayout>
                  <c:x val="0"/>
                  <c:y val="1.83908045977011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12A-432E-ACEB-A91EBC2CF410}"/>
                </c:ext>
              </c:extLst>
            </c:dLbl>
            <c:dLbl>
              <c:idx val="2"/>
              <c:layout>
                <c:manualLayout>
                  <c:x val="0"/>
                  <c:y val="1.83908045977011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12A-432E-ACEB-A91EBC2CF410}"/>
                </c:ext>
              </c:extLst>
            </c:dLbl>
            <c:dLbl>
              <c:idx val="3"/>
              <c:layout>
                <c:manualLayout>
                  <c:x val="0"/>
                  <c:y val="1.83908045977011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12A-432E-ACEB-A91EBC2CF410}"/>
                </c:ext>
              </c:extLst>
            </c:dLbl>
            <c:dLbl>
              <c:idx val="4"/>
              <c:layout>
                <c:manualLayout>
                  <c:x val="-3.4188034188034192E-3"/>
                  <c:y val="2.75862068965517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12A-432E-ACEB-A91EBC2CF410}"/>
                </c:ext>
              </c:extLst>
            </c:dLbl>
            <c:dLbl>
              <c:idx val="5"/>
              <c:layout>
                <c:manualLayout>
                  <c:x val="3.4188034188032935E-3"/>
                  <c:y val="2.6195816432036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12A-432E-ACEB-A91EBC2CF410}"/>
                </c:ext>
              </c:extLst>
            </c:dLbl>
            <c:dLbl>
              <c:idx val="6"/>
              <c:layout>
                <c:manualLayout>
                  <c:x val="0"/>
                  <c:y val="1.46520146520146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12A-432E-ACEB-A91EBC2CF410}"/>
                </c:ext>
              </c:extLst>
            </c:dLbl>
            <c:dLbl>
              <c:idx val="7"/>
              <c:layout>
                <c:manualLayout>
                  <c:x val="0"/>
                  <c:y val="-7.1112648081152431E-3"/>
                </c:manualLayout>
              </c:layout>
              <c:numFmt formatCode="#,##0" sourceLinked="0"/>
              <c:spPr>
                <a:noFill/>
                <a:ln>
                  <a:noFill/>
                </a:ln>
                <a:effectLst/>
              </c:spPr>
              <c:txPr>
                <a:bodyPr wrap="square" lIns="38100" tIns="19050" rIns="38100" bIns="19050" anchor="ctr">
                  <a:noAutofit/>
                </a:bodyPr>
                <a:lstStyle/>
                <a:p>
                  <a:pPr>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manualLayout>
                      <c:w val="4.7529411764705883E-2"/>
                      <c:h val="6.8491168333688013E-2"/>
                    </c:manualLayout>
                  </c15:layout>
                </c:ext>
                <c:ext xmlns:c16="http://schemas.microsoft.com/office/drawing/2014/chart" uri="{C3380CC4-5D6E-409C-BE32-E72D297353CC}">
                  <c16:uniqueId val="{00000008-412A-432E-ACEB-A91EBC2CF410}"/>
                </c:ext>
              </c:extLst>
            </c:dLbl>
            <c:dLbl>
              <c:idx val="8"/>
              <c:layout>
                <c:manualLayout>
                  <c:x val="-1.0629259577846887E-3"/>
                  <c:y val="-1.0434104827805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12A-432E-ACEB-A91EBC2CF410}"/>
                </c:ext>
              </c:extLst>
            </c:dLbl>
            <c:dLbl>
              <c:idx val="9"/>
              <c:layout>
                <c:manualLayout>
                  <c:x val="0"/>
                  <c:y val="1.46520146520146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12A-432E-ACEB-A91EBC2CF41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'Graphes-2014_2023'!$A$15:$A$24</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'Graphes-2014_2023'!$B$15:$B$24</c:f>
              <c:numCache>
                <c:formatCode>General</c:formatCode>
                <c:ptCount val="10"/>
                <c:pt idx="0">
                  <c:v>261</c:v>
                </c:pt>
                <c:pt idx="1">
                  <c:v>264</c:v>
                </c:pt>
                <c:pt idx="2">
                  <c:v>280</c:v>
                </c:pt>
                <c:pt idx="3">
                  <c:v>291</c:v>
                </c:pt>
                <c:pt idx="4">
                  <c:v>308</c:v>
                </c:pt>
                <c:pt idx="5">
                  <c:v>360</c:v>
                </c:pt>
                <c:pt idx="6">
                  <c:v>307</c:v>
                </c:pt>
                <c:pt idx="7">
                  <c:v>334</c:v>
                </c:pt>
                <c:pt idx="8">
                  <c:v>311</c:v>
                </c:pt>
                <c:pt idx="9">
                  <c:v>173</c:v>
                </c:pt>
              </c:numCache>
            </c:numRef>
          </c:val>
          <c:extLst>
            <c:ext xmlns:c16="http://schemas.microsoft.com/office/drawing/2014/chart" uri="{C3380CC4-5D6E-409C-BE32-E72D297353CC}">
              <c16:uniqueId val="{0000000B-412A-432E-ACEB-A91EBC2CF410}"/>
            </c:ext>
          </c:extLst>
        </c:ser>
        <c:dLbls>
          <c:showLegendKey val="0"/>
          <c:showVal val="0"/>
          <c:showCatName val="0"/>
          <c:showSerName val="0"/>
          <c:showPercent val="0"/>
          <c:showBubbleSize val="0"/>
        </c:dLbls>
        <c:gapWidth val="150"/>
        <c:axId val="119299112"/>
        <c:axId val="119299504"/>
      </c:barChart>
      <c:catAx>
        <c:axId val="119299112"/>
        <c:scaling>
          <c:orientation val="minMax"/>
        </c:scaling>
        <c:delete val="0"/>
        <c:axPos val="b"/>
        <c:numFmt formatCode="General" sourceLinked="1"/>
        <c:majorTickMark val="out"/>
        <c:minorTickMark val="none"/>
        <c:tickLblPos val="nextTo"/>
        <c:txPr>
          <a:bodyPr/>
          <a:lstStyle/>
          <a:p>
            <a:pPr>
              <a:defRPr sz="900" b="1" i="0" baseline="0">
                <a:solidFill>
                  <a:schemeClr val="tx1"/>
                </a:solidFill>
              </a:defRPr>
            </a:pPr>
            <a:endParaRPr lang="fr-FR"/>
          </a:p>
        </c:txPr>
        <c:crossAx val="119299504"/>
        <c:crosses val="autoZero"/>
        <c:auto val="1"/>
        <c:lblAlgn val="ctr"/>
        <c:lblOffset val="100"/>
        <c:noMultiLvlLbl val="0"/>
      </c:catAx>
      <c:valAx>
        <c:axId val="119299504"/>
        <c:scaling>
          <c:orientation val="minMax"/>
        </c:scaling>
        <c:delete val="0"/>
        <c:axPos val="l"/>
        <c:majorGridlines/>
        <c:numFmt formatCode="General" sourceLinked="1"/>
        <c:majorTickMark val="out"/>
        <c:minorTickMark val="none"/>
        <c:tickLblPos val="nextTo"/>
        <c:crossAx val="119299112"/>
        <c:crosses val="autoZero"/>
        <c:crossBetween val="between"/>
      </c:valAx>
    </c:plotArea>
    <c:plotVisOnly val="1"/>
    <c:dispBlanksAs val="gap"/>
    <c:showDLblsOverMax val="0"/>
  </c:chart>
  <c:printSettings>
    <c:headerFooter/>
    <c:pageMargins b="0.75000000000001166" l="0.70000000000000062" r="0.70000000000000062" t="0.75000000000001166" header="0.30000000000000032" footer="0.30000000000000032"/>
    <c:pageSetup orientation="portrait" horizontalDpi="-3" vertic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42300237332568E-2"/>
          <c:y val="0.17682319502808264"/>
          <c:w val="0.72111956904331442"/>
          <c:h val="0.72317000530374165"/>
        </c:manualLayout>
      </c:layout>
      <c:barChart>
        <c:barDir val="col"/>
        <c:grouping val="stacked"/>
        <c:varyColors val="0"/>
        <c:ser>
          <c:idx val="0"/>
          <c:order val="0"/>
          <c:tx>
            <c:strRef>
              <c:f>'Graphes-2014_2023'!$B$30</c:f>
              <c:strCache>
                <c:ptCount val="1"/>
                <c:pt idx="0">
                  <c:v>Sans IF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'Graphes-2014_2023'!$A$31:$A$40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'Graphes-2014_2023'!$B$31:$B$40</c:f>
              <c:numCache>
                <c:formatCode>General</c:formatCode>
                <c:ptCount val="10"/>
                <c:pt idx="0">
                  <c:v>21</c:v>
                </c:pt>
                <c:pt idx="1">
                  <c:v>12</c:v>
                </c:pt>
                <c:pt idx="2">
                  <c:v>14</c:v>
                </c:pt>
                <c:pt idx="3">
                  <c:v>20</c:v>
                </c:pt>
                <c:pt idx="4">
                  <c:v>21</c:v>
                </c:pt>
                <c:pt idx="5">
                  <c:v>21</c:v>
                </c:pt>
                <c:pt idx="6">
                  <c:v>8</c:v>
                </c:pt>
                <c:pt idx="7">
                  <c:v>8</c:v>
                </c:pt>
                <c:pt idx="8">
                  <c:v>9</c:v>
                </c:pt>
                <c:pt idx="9">
                  <c:v>8</c:v>
                </c:pt>
              </c:numCache>
            </c:numRef>
          </c:val>
          <c:extLst>
            <c:ext xmlns:c16="http://schemas.microsoft.com/office/drawing/2014/chart" uri="{C3380CC4-5D6E-409C-BE32-E72D297353CC}">
              <c16:uniqueId val="{00000000-ABAB-4DEC-8244-3AD9EEE818ED}"/>
            </c:ext>
          </c:extLst>
        </c:ser>
        <c:ser>
          <c:idx val="1"/>
          <c:order val="1"/>
          <c:tx>
            <c:strRef>
              <c:f>'Graphes-2014_2023'!$C$30</c:f>
              <c:strCache>
                <c:ptCount val="1"/>
                <c:pt idx="0">
                  <c:v>IF &lt;5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'Graphes-2014_2023'!$A$31:$A$40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'Graphes-2014_2023'!$C$31:$C$40</c:f>
              <c:numCache>
                <c:formatCode>General</c:formatCode>
                <c:ptCount val="10"/>
                <c:pt idx="0">
                  <c:v>147</c:v>
                </c:pt>
                <c:pt idx="1">
                  <c:v>160</c:v>
                </c:pt>
                <c:pt idx="2">
                  <c:v>173</c:v>
                </c:pt>
                <c:pt idx="3">
                  <c:v>162</c:v>
                </c:pt>
                <c:pt idx="4">
                  <c:v>190</c:v>
                </c:pt>
                <c:pt idx="5">
                  <c:v>243</c:v>
                </c:pt>
                <c:pt idx="6">
                  <c:v>172</c:v>
                </c:pt>
                <c:pt idx="7">
                  <c:v>182</c:v>
                </c:pt>
                <c:pt idx="8">
                  <c:v>115</c:v>
                </c:pt>
                <c:pt idx="9">
                  <c:v>56</c:v>
                </c:pt>
              </c:numCache>
            </c:numRef>
          </c:val>
          <c:extLst>
            <c:ext xmlns:c16="http://schemas.microsoft.com/office/drawing/2014/chart" uri="{C3380CC4-5D6E-409C-BE32-E72D297353CC}">
              <c16:uniqueId val="{00000001-ABAB-4DEC-8244-3AD9EEE818ED}"/>
            </c:ext>
          </c:extLst>
        </c:ser>
        <c:ser>
          <c:idx val="2"/>
          <c:order val="2"/>
          <c:tx>
            <c:strRef>
              <c:f>'Graphes-2014_2023'!$D$30</c:f>
              <c:strCache>
                <c:ptCount val="1"/>
                <c:pt idx="0">
                  <c:v>IF &gt;=5 et &lt;9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'Graphes-2014_2023'!$A$31:$A$40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'Graphes-2014_2023'!$D$31:$D$40</c:f>
              <c:numCache>
                <c:formatCode>General</c:formatCode>
                <c:ptCount val="10"/>
                <c:pt idx="0">
                  <c:v>65</c:v>
                </c:pt>
                <c:pt idx="1">
                  <c:v>54</c:v>
                </c:pt>
                <c:pt idx="2">
                  <c:v>67</c:v>
                </c:pt>
                <c:pt idx="3">
                  <c:v>81</c:v>
                </c:pt>
                <c:pt idx="4">
                  <c:v>59</c:v>
                </c:pt>
                <c:pt idx="5">
                  <c:v>52</c:v>
                </c:pt>
                <c:pt idx="6">
                  <c:v>75</c:v>
                </c:pt>
                <c:pt idx="7">
                  <c:v>90</c:v>
                </c:pt>
                <c:pt idx="8">
                  <c:v>116</c:v>
                </c:pt>
                <c:pt idx="9">
                  <c:v>61</c:v>
                </c:pt>
              </c:numCache>
            </c:numRef>
          </c:val>
          <c:extLst>
            <c:ext xmlns:c16="http://schemas.microsoft.com/office/drawing/2014/chart" uri="{C3380CC4-5D6E-409C-BE32-E72D297353CC}">
              <c16:uniqueId val="{00000002-ABAB-4DEC-8244-3AD9EEE818ED}"/>
            </c:ext>
          </c:extLst>
        </c:ser>
        <c:ser>
          <c:idx val="3"/>
          <c:order val="3"/>
          <c:tx>
            <c:strRef>
              <c:f>'Graphes-2014_2023'!$E$30</c:f>
              <c:strCache>
                <c:ptCount val="1"/>
                <c:pt idx="0">
                  <c:v>IF &gt;=9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'Graphes-2014_2023'!$A$31:$A$40</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'Graphes-2014_2023'!$E$31:$E$40</c:f>
              <c:numCache>
                <c:formatCode>General</c:formatCode>
                <c:ptCount val="10"/>
                <c:pt idx="0">
                  <c:v>28</c:v>
                </c:pt>
                <c:pt idx="1">
                  <c:v>38</c:v>
                </c:pt>
                <c:pt idx="2">
                  <c:v>26</c:v>
                </c:pt>
                <c:pt idx="3">
                  <c:v>28</c:v>
                </c:pt>
                <c:pt idx="4">
                  <c:v>38</c:v>
                </c:pt>
                <c:pt idx="5">
                  <c:v>44</c:v>
                </c:pt>
                <c:pt idx="6">
                  <c:v>52</c:v>
                </c:pt>
                <c:pt idx="7">
                  <c:v>54</c:v>
                </c:pt>
                <c:pt idx="8">
                  <c:v>71</c:v>
                </c:pt>
                <c:pt idx="9">
                  <c:v>48</c:v>
                </c:pt>
              </c:numCache>
            </c:numRef>
          </c:val>
          <c:extLst>
            <c:ext xmlns:c16="http://schemas.microsoft.com/office/drawing/2014/chart" uri="{C3380CC4-5D6E-409C-BE32-E72D297353CC}">
              <c16:uniqueId val="{00000003-ABAB-4DEC-8244-3AD9EEE818ED}"/>
            </c:ext>
          </c:extLst>
        </c:ser>
        <c:dLbls>
          <c:showLegendKey val="0"/>
          <c:showVal val="0"/>
          <c:showCatName val="0"/>
          <c:showSerName val="0"/>
          <c:showPercent val="0"/>
          <c:showBubbleSize val="0"/>
        </c:dLbls>
        <c:gapWidth val="150"/>
        <c:overlap val="100"/>
        <c:axId val="207687704"/>
        <c:axId val="207688096"/>
      </c:barChart>
      <c:catAx>
        <c:axId val="207687704"/>
        <c:scaling>
          <c:orientation val="minMax"/>
        </c:scaling>
        <c:delete val="0"/>
        <c:axPos val="b"/>
        <c:numFmt formatCode="General" sourceLinked="1"/>
        <c:majorTickMark val="out"/>
        <c:minorTickMark val="none"/>
        <c:tickLblPos val="nextTo"/>
        <c:txPr>
          <a:bodyPr/>
          <a:lstStyle/>
          <a:p>
            <a:pPr>
              <a:defRPr b="1" i="0" baseline="0"/>
            </a:pPr>
            <a:endParaRPr lang="fr-FR"/>
          </a:p>
        </c:txPr>
        <c:crossAx val="207688096"/>
        <c:crosses val="autoZero"/>
        <c:auto val="1"/>
        <c:lblAlgn val="ctr"/>
        <c:lblOffset val="100"/>
        <c:noMultiLvlLbl val="0"/>
      </c:catAx>
      <c:valAx>
        <c:axId val="207688096"/>
        <c:scaling>
          <c:orientation val="minMax"/>
        </c:scaling>
        <c:delete val="0"/>
        <c:axPos val="l"/>
        <c:majorGridlines/>
        <c:numFmt formatCode="General" sourceLinked="1"/>
        <c:majorTickMark val="out"/>
        <c:minorTickMark val="none"/>
        <c:tickLblPos val="nextTo"/>
        <c:crossAx val="207687704"/>
        <c:crosses val="autoZero"/>
        <c:crossBetween val="between"/>
      </c:valAx>
    </c:plotArea>
    <c:legend>
      <c:legendPos val="r"/>
      <c:layout>
        <c:manualLayout>
          <c:xMode val="edge"/>
          <c:yMode val="edge"/>
          <c:x val="0.85230624278474076"/>
          <c:y val="0.48321874963867401"/>
          <c:w val="0.12548243743900245"/>
          <c:h val="0.37495997863790598"/>
        </c:manualLayout>
      </c:layout>
      <c:overlay val="0"/>
    </c:legend>
    <c:plotVisOnly val="1"/>
    <c:dispBlanksAs val="gap"/>
    <c:showDLblsOverMax val="0"/>
  </c:chart>
  <c:printSettings>
    <c:headerFooter>
      <c:oddHeader>&amp;CFRAIB - Publications classées par tranches de facteur d'impact (IF)</c:oddHeader>
    </c:headerFooter>
    <c:pageMargins b="0.74803149606299979" l="0.70866141732284338" r="0.70866141732284338" t="0.74803149606299979" header="0.31496062992126683" footer="0.31496062992126683"/>
    <c:pageSetup orientation="portrait" horizontalDpi="-3" verticalDpi="-3"/>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endParaRPr lang="fr-FR" sz="1100" baseline="0">
              <a:latin typeface="Calibri" pitchFamily="34" charset="0"/>
            </a:endParaRPr>
          </a:p>
        </c:rich>
      </c:tx>
      <c:layout>
        <c:manualLayout>
          <c:xMode val="edge"/>
          <c:yMode val="edge"/>
          <c:x val="0.10535411198600179"/>
          <c:y val="5.0925925925925923E-2"/>
        </c:manualLayout>
      </c:layout>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'Graphes-2014_2023'!$B$47:$E$47</c:f>
              <c:strCache>
                <c:ptCount val="4"/>
                <c:pt idx="0">
                  <c:v>Sans IF</c:v>
                </c:pt>
                <c:pt idx="1">
                  <c:v>IF &lt;5</c:v>
                </c:pt>
                <c:pt idx="2">
                  <c:v>IF &gt;=5 et &lt;9 </c:v>
                </c:pt>
                <c:pt idx="3">
                  <c:v>IF &gt;=9</c:v>
                </c:pt>
              </c:strCache>
            </c:strRef>
          </c:cat>
          <c:val>
            <c:numRef>
              <c:f>'Graphes-2014_2023'!$B$48:$E$48</c:f>
              <c:numCache>
                <c:formatCode>General</c:formatCode>
                <c:ptCount val="4"/>
                <c:pt idx="0">
                  <c:v>142</c:v>
                </c:pt>
                <c:pt idx="1">
                  <c:v>1600</c:v>
                </c:pt>
                <c:pt idx="2">
                  <c:v>720</c:v>
                </c:pt>
                <c:pt idx="3">
                  <c:v>427</c:v>
                </c:pt>
              </c:numCache>
            </c:numRef>
          </c:val>
          <c:extLst>
            <c:ext xmlns:c16="http://schemas.microsoft.com/office/drawing/2014/chart" uri="{C3380CC4-5D6E-409C-BE32-E72D297353CC}">
              <c16:uniqueId val="{00000000-FB72-4D38-A80F-204F02D4C50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8910337238772987"/>
          <c:y val="0.43959263832255213"/>
          <c:w val="0.16246143425620185"/>
          <c:h val="0.38113787285838768"/>
        </c:manualLayout>
      </c:layout>
      <c:overlay val="0"/>
    </c:legend>
    <c:plotVisOnly val="1"/>
    <c:dispBlanksAs val="gap"/>
    <c:showDLblsOverMax val="0"/>
  </c:chart>
  <c:printSettings>
    <c:headerFooter/>
    <c:pageMargins b="0.75000000000000377" l="0.70000000000000062" r="0.70000000000000062" t="0.75000000000000377"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fr-FR" sz="1000" baseline="0">
                <a:latin typeface="Calibri" pitchFamily="34" charset="0"/>
              </a:rPr>
              <a:t>FRAIB - Publications </a:t>
            </a:r>
            <a:r>
              <a:rPr lang="fr-FR" sz="1000" b="1" i="0" u="none" strike="noStrike" kern="1200" baseline="0">
                <a:solidFill>
                  <a:sysClr val="windowText" lastClr="000000"/>
                </a:solidFill>
                <a:latin typeface="Calibri" pitchFamily="34" charset="0"/>
                <a:ea typeface="+mn-ea"/>
                <a:cs typeface="+mn-cs"/>
              </a:rPr>
              <a:t>2014  </a:t>
            </a:r>
            <a:r>
              <a:rPr lang="en-US" sz="1000" b="1" i="0" u="none" strike="noStrike" kern="1200" baseline="0">
                <a:solidFill>
                  <a:sysClr val="windowText" lastClr="000000"/>
                </a:solidFill>
                <a:latin typeface="Calibri" pitchFamily="34" charset="0"/>
                <a:ea typeface="+mn-ea"/>
                <a:cs typeface="+mn-cs"/>
              </a:rPr>
              <a:t>au  1er semestre 2023 </a:t>
            </a:r>
            <a:r>
              <a:rPr lang="fr-FR" sz="1000" baseline="0">
                <a:latin typeface="Calibri" pitchFamily="34" charset="0"/>
              </a:rPr>
              <a:t>:  </a:t>
            </a:r>
            <a:r>
              <a:rPr lang="fr-FR" sz="1000" baseline="0">
                <a:solidFill>
                  <a:srgbClr val="0000FF"/>
                </a:solidFill>
                <a:latin typeface="Calibri" pitchFamily="34" charset="0"/>
              </a:rPr>
              <a:t>pourcentages</a:t>
            </a:r>
            <a:r>
              <a:rPr lang="fr-FR" sz="1000" baseline="0">
                <a:latin typeface="Calibri" pitchFamily="34" charset="0"/>
              </a:rPr>
              <a:t> par tranches d'IF</a:t>
            </a:r>
          </a:p>
        </c:rich>
      </c:tx>
      <c:layout>
        <c:manualLayout>
          <c:xMode val="edge"/>
          <c:yMode val="edge"/>
          <c:x val="0.13381527097297624"/>
          <c:y val="8.0874193514655301E-2"/>
        </c:manualLayout>
      </c:layout>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'Graphes-2014_2023'!$B$52:$E$52</c:f>
              <c:strCache>
                <c:ptCount val="4"/>
                <c:pt idx="0">
                  <c:v>Sans IF</c:v>
                </c:pt>
                <c:pt idx="1">
                  <c:v>IF &lt;5</c:v>
                </c:pt>
                <c:pt idx="2">
                  <c:v>IF &gt;=5 et &lt;9 </c:v>
                </c:pt>
                <c:pt idx="3">
                  <c:v>IF &gt;=9</c:v>
                </c:pt>
              </c:strCache>
            </c:strRef>
          </c:cat>
          <c:val>
            <c:numRef>
              <c:f>'Graphes-2014_2023'!$B$53:$E$53</c:f>
              <c:numCache>
                <c:formatCode>0.00</c:formatCode>
                <c:ptCount val="4"/>
                <c:pt idx="0">
                  <c:v>4.9151955694011766</c:v>
                </c:pt>
                <c:pt idx="1">
                  <c:v>55.38248528902735</c:v>
                </c:pt>
                <c:pt idx="2">
                  <c:v>24.922118380062305</c:v>
                </c:pt>
                <c:pt idx="3">
                  <c:v>14.780200761509175</c:v>
                </c:pt>
              </c:numCache>
            </c:numRef>
          </c:val>
          <c:extLst>
            <c:ext xmlns:c16="http://schemas.microsoft.com/office/drawing/2014/chart" uri="{C3380CC4-5D6E-409C-BE32-E72D297353CC}">
              <c16:uniqueId val="{00000000-1DAD-4C29-ADC4-C4CBE10AA9E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4968193557422913"/>
          <c:y val="0.42220950935095952"/>
          <c:w val="0.19716908719743365"/>
          <c:h val="0.36393270383491155"/>
        </c:manualLayout>
      </c:layout>
      <c:overlay val="0"/>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r-FR"/>
              <a:t>FR AIB  -  Publications </a:t>
            </a:r>
            <a:r>
              <a:rPr lang="en-US"/>
              <a:t> 1er semestre 2023  </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8.0469816272965886E-2"/>
          <c:y val="0.13467592592592595"/>
          <c:w val="0.90286351706036749"/>
          <c:h val="0.72088764946048411"/>
        </c:manualLayout>
      </c:layout>
      <c:barChart>
        <c:barDir val="col"/>
        <c:grouping val="clustered"/>
        <c:varyColors val="0"/>
        <c:ser>
          <c:idx val="0"/>
          <c:order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'Graphes-2014_2023'!$B$62:$E$62</c:f>
              <c:strCache>
                <c:ptCount val="4"/>
                <c:pt idx="0">
                  <c:v>Sans IF</c:v>
                </c:pt>
                <c:pt idx="1">
                  <c:v>IF &lt;5</c:v>
                </c:pt>
                <c:pt idx="2">
                  <c:v>IF &gt;=5 et &lt;9 </c:v>
                </c:pt>
                <c:pt idx="3">
                  <c:v>IF &gt;=9</c:v>
                </c:pt>
              </c:strCache>
            </c:strRef>
          </c:cat>
          <c:val>
            <c:numRef>
              <c:f>'Graphes-2014_2023'!$B$63:$E$63</c:f>
              <c:numCache>
                <c:formatCode>General</c:formatCode>
                <c:ptCount val="4"/>
                <c:pt idx="0">
                  <c:v>8</c:v>
                </c:pt>
                <c:pt idx="1">
                  <c:v>56</c:v>
                </c:pt>
                <c:pt idx="2">
                  <c:v>61</c:v>
                </c:pt>
                <c:pt idx="3">
                  <c:v>48</c:v>
                </c:pt>
              </c:numCache>
            </c:numRef>
          </c:val>
          <c:extLst>
            <c:ext xmlns:c16="http://schemas.microsoft.com/office/drawing/2014/chart" uri="{C3380CC4-5D6E-409C-BE32-E72D297353CC}">
              <c16:uniqueId val="{00000000-80CC-492A-B9D1-9061F7D4B0ED}"/>
            </c:ext>
          </c:extLst>
        </c:ser>
        <c:dLbls>
          <c:showLegendKey val="0"/>
          <c:showVal val="0"/>
          <c:showCatName val="0"/>
          <c:showSerName val="0"/>
          <c:showPercent val="0"/>
          <c:showBubbleSize val="0"/>
        </c:dLbls>
        <c:gapWidth val="100"/>
        <c:overlap val="-24"/>
        <c:axId val="1559246976"/>
        <c:axId val="1559247808"/>
      </c:barChart>
      <c:catAx>
        <c:axId val="15592469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59247808"/>
        <c:crosses val="autoZero"/>
        <c:auto val="1"/>
        <c:lblAlgn val="ctr"/>
        <c:lblOffset val="100"/>
        <c:noMultiLvlLbl val="0"/>
      </c:catAx>
      <c:valAx>
        <c:axId val="1559247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5924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12</xdr:row>
      <xdr:rowOff>28574</xdr:rowOff>
    </xdr:from>
    <xdr:to>
      <xdr:col>11</xdr:col>
      <xdr:colOff>1</xdr:colOff>
      <xdr:row>25</xdr:row>
      <xdr:rowOff>142874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133350</xdr:colOff>
      <xdr:row>26</xdr:row>
      <xdr:rowOff>104774</xdr:rowOff>
    </xdr:from>
    <xdr:to>
      <xdr:col>16</xdr:col>
      <xdr:colOff>238125</xdr:colOff>
      <xdr:row>43</xdr:row>
      <xdr:rowOff>104774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142874</xdr:colOff>
      <xdr:row>45</xdr:row>
      <xdr:rowOff>142875</xdr:rowOff>
    </xdr:from>
    <xdr:to>
      <xdr:col>13</xdr:col>
      <xdr:colOff>304800</xdr:colOff>
      <xdr:row>59</xdr:row>
      <xdr:rowOff>47625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46</xdr:row>
      <xdr:rowOff>0</xdr:rowOff>
    </xdr:from>
    <xdr:to>
      <xdr:col>21</xdr:col>
      <xdr:colOff>552450</xdr:colOff>
      <xdr:row>59</xdr:row>
      <xdr:rowOff>57149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161924</xdr:colOff>
      <xdr:row>60</xdr:row>
      <xdr:rowOff>152400</xdr:rowOff>
    </xdr:from>
    <xdr:to>
      <xdr:col>14</xdr:col>
      <xdr:colOff>95249</xdr:colOff>
      <xdr:row>76</xdr:row>
      <xdr:rowOff>23812</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0.06509</cdr:x>
      <cdr:y>0.01821</cdr:y>
    </cdr:from>
    <cdr:to>
      <cdr:x>0.91681</cdr:x>
      <cdr:y>0.17993</cdr:y>
    </cdr:to>
    <cdr:sp macro="" textlink="">
      <cdr:nvSpPr>
        <cdr:cNvPr id="5" name="ZoneTexte 4"/>
        <cdr:cNvSpPr txBox="1"/>
      </cdr:nvSpPr>
      <cdr:spPr>
        <a:xfrm xmlns:a="http://schemas.openxmlformats.org/drawingml/2006/main">
          <a:off x="357729" y="50121"/>
          <a:ext cx="4680995" cy="4451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050" b="1"/>
            <a:t>FR AIB  -  </a:t>
          </a:r>
          <a:r>
            <a:rPr lang="fr-FR" sz="1100" b="1">
              <a:effectLst/>
              <a:latin typeface="+mn-lt"/>
              <a:ea typeface="+mn-ea"/>
              <a:cs typeface="+mn-cs"/>
            </a:rPr>
            <a:t>Nombre</a:t>
          </a:r>
          <a:r>
            <a:rPr lang="fr-FR" sz="1100" b="1" baseline="0">
              <a:effectLst/>
              <a:latin typeface="+mn-lt"/>
              <a:ea typeface="+mn-ea"/>
              <a:cs typeface="+mn-cs"/>
            </a:rPr>
            <a:t> p</a:t>
          </a:r>
          <a:r>
            <a:rPr lang="fr-FR" sz="1100" b="1">
              <a:effectLst/>
              <a:latin typeface="+mn-lt"/>
              <a:ea typeface="+mn-ea"/>
              <a:cs typeface="+mn-cs"/>
            </a:rPr>
            <a:t>ublications  </a:t>
          </a:r>
          <a:r>
            <a:rPr lang="fr-FR" sz="1050" b="1">
              <a:latin typeface="+mn-lt"/>
              <a:ea typeface="+mn-ea"/>
              <a:cs typeface="+mn-cs"/>
            </a:rPr>
            <a:t>2014  </a:t>
          </a:r>
          <a:r>
            <a:rPr lang="en-US" sz="1050" b="1">
              <a:latin typeface="+mn-lt"/>
              <a:ea typeface="+mn-ea"/>
              <a:cs typeface="+mn-cs"/>
            </a:rPr>
            <a:t>-  1</a:t>
          </a:r>
          <a:r>
            <a:rPr lang="en-US" sz="1050" b="1" baseline="30000">
              <a:latin typeface="+mn-lt"/>
              <a:ea typeface="+mn-ea"/>
              <a:cs typeface="+mn-cs"/>
            </a:rPr>
            <a:t>er </a:t>
          </a:r>
          <a:r>
            <a:rPr lang="en-US" sz="1050" b="1">
              <a:latin typeface="+mn-lt"/>
              <a:ea typeface="+mn-ea"/>
              <a:cs typeface="+mn-cs"/>
            </a:rPr>
            <a:t>semestre 2023 </a:t>
          </a:r>
          <a:endParaRPr lang="fr-FR" sz="1050" b="1">
            <a:latin typeface="+mn-lt"/>
            <a:ea typeface="+mn-ea"/>
            <a:cs typeface="+mn-cs"/>
          </a:endParaRPr>
        </a:p>
        <a:p xmlns:a="http://schemas.openxmlformats.org/drawingml/2006/main">
          <a:pPr algn="ctr"/>
          <a:r>
            <a:rPr lang="fr-FR" sz="1050" b="1"/>
            <a:t>classées</a:t>
          </a:r>
          <a:r>
            <a:rPr lang="fr-FR" sz="1050" b="1" baseline="0"/>
            <a:t> par tranches de facteur d'impact  (IF)  des revues scientifiques</a:t>
          </a:r>
        </a:p>
        <a:p xmlns:a="http://schemas.openxmlformats.org/drawingml/2006/main">
          <a:pPr algn="ctr"/>
          <a:endParaRPr lang="fr-FR" sz="1100"/>
        </a:p>
      </cdr:txBody>
    </cdr:sp>
  </cdr:relSizeAnchor>
</c:userShapes>
</file>

<file path=xl/drawings/drawing3.xml><?xml version="1.0" encoding="utf-8"?>
<c:userShapes xmlns:c="http://schemas.openxmlformats.org/drawingml/2006/chart">
  <cdr:relSizeAnchor xmlns:cdr="http://schemas.openxmlformats.org/drawingml/2006/chartDrawing">
    <cdr:from>
      <cdr:x>0.01774</cdr:x>
      <cdr:y>0.03751</cdr:y>
    </cdr:from>
    <cdr:to>
      <cdr:x>0.99194</cdr:x>
      <cdr:y>0.17273</cdr:y>
    </cdr:to>
    <cdr:sp macro="" textlink="">
      <cdr:nvSpPr>
        <cdr:cNvPr id="3" name="ZoneTexte 1"/>
        <cdr:cNvSpPr txBox="1"/>
      </cdr:nvSpPr>
      <cdr:spPr>
        <a:xfrm xmlns:a="http://schemas.openxmlformats.org/drawingml/2006/main">
          <a:off x="104776" y="117904"/>
          <a:ext cx="5753100" cy="42502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nchor="t"/>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fr-FR" sz="1000" b="1"/>
            <a:t>FRAIB  -</a:t>
          </a:r>
          <a:r>
            <a:rPr lang="fr-FR" sz="1000" b="1" baseline="0"/>
            <a:t>  </a:t>
          </a:r>
          <a:r>
            <a:rPr lang="fr-FR" sz="1000" b="1"/>
            <a:t>Publications  2014 </a:t>
          </a:r>
          <a:r>
            <a:rPr lang="fr-FR" sz="1000" b="1" baseline="0"/>
            <a:t> </a:t>
          </a:r>
          <a:r>
            <a:rPr lang="en-US" sz="1000" b="1">
              <a:effectLst/>
              <a:latin typeface="Calibri"/>
              <a:ea typeface="+mn-ea"/>
              <a:cs typeface="+mn-cs"/>
            </a:rPr>
            <a:t>au  1</a:t>
          </a:r>
          <a:r>
            <a:rPr lang="en-US" sz="1000" b="1" baseline="30000">
              <a:effectLst/>
              <a:latin typeface="Calibri"/>
              <a:ea typeface="+mn-ea"/>
              <a:cs typeface="+mn-cs"/>
            </a:rPr>
            <a:t>er </a:t>
          </a:r>
          <a:r>
            <a:rPr lang="en-US" sz="1000" b="1">
              <a:effectLst/>
              <a:latin typeface="Calibri"/>
              <a:ea typeface="+mn-ea"/>
              <a:cs typeface="+mn-cs"/>
            </a:rPr>
            <a:t>semestre 2023</a:t>
          </a:r>
          <a:r>
            <a:rPr lang="en-US" sz="1000" b="1" baseline="0">
              <a:effectLst/>
              <a:latin typeface="Calibri"/>
              <a:ea typeface="+mn-ea"/>
              <a:cs typeface="+mn-cs"/>
            </a:rPr>
            <a:t> </a:t>
          </a:r>
          <a:r>
            <a:rPr lang="fr-FR" sz="1000" b="1"/>
            <a:t>: </a:t>
          </a:r>
        </a:p>
        <a:p xmlns:a="http://schemas.openxmlformats.org/drawingml/2006/main">
          <a:pPr algn="ctr"/>
          <a:r>
            <a:rPr lang="fr-FR" sz="1000" b="1"/>
            <a:t>répartition par facteur d'impact</a:t>
          </a:r>
          <a:r>
            <a:rPr lang="fr-FR" sz="1000" b="1" baseline="0"/>
            <a:t> de revues scientifiques en </a:t>
          </a:r>
          <a:r>
            <a:rPr lang="fr-FR" sz="1000" b="1" baseline="0">
              <a:solidFill>
                <a:srgbClr val="0000FF"/>
              </a:solidFill>
            </a:rPr>
            <a:t>valeurs absolues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oi.org/10.1016/j.eiar.2022.107028" TargetMode="External"/><Relationship Id="rId21" Type="http://schemas.openxmlformats.org/officeDocument/2006/relationships/hyperlink" Target="https://doi.org/10.1038/s41467-023-35951-0" TargetMode="External"/><Relationship Id="rId42" Type="http://schemas.openxmlformats.org/officeDocument/2006/relationships/hyperlink" Target="https://doi.org/10.1038/s41561-022-01087-x" TargetMode="External"/><Relationship Id="rId63" Type="http://schemas.openxmlformats.org/officeDocument/2006/relationships/hyperlink" Target="https://doi.org/10.1111/mec.16901" TargetMode="External"/><Relationship Id="rId84" Type="http://schemas.openxmlformats.org/officeDocument/2006/relationships/hyperlink" Target="https://doi.org/10.1093/g3journal/jkad051" TargetMode="External"/><Relationship Id="rId138" Type="http://schemas.openxmlformats.org/officeDocument/2006/relationships/hyperlink" Target="https://doi.org/10.1002/ecy.3713" TargetMode="External"/><Relationship Id="rId159" Type="http://schemas.openxmlformats.org/officeDocument/2006/relationships/hyperlink" Target="https://doi.org/10.1093/botlinnean/boad004" TargetMode="External"/><Relationship Id="rId170" Type="http://schemas.openxmlformats.org/officeDocument/2006/relationships/hyperlink" Target="https://doi.org/10.1128/msystems.00083-23" TargetMode="External"/><Relationship Id="rId107" Type="http://schemas.openxmlformats.org/officeDocument/2006/relationships/hyperlink" Target="https://doi.org/10.1111/mec.16398" TargetMode="External"/><Relationship Id="rId11" Type="http://schemas.openxmlformats.org/officeDocument/2006/relationships/hyperlink" Target="https://doi.org/10.1111/conl.12939" TargetMode="External"/><Relationship Id="rId32" Type="http://schemas.openxmlformats.org/officeDocument/2006/relationships/hyperlink" Target="https://doi.org/10.1016/j.watres.2022.119388" TargetMode="External"/><Relationship Id="rId53" Type="http://schemas.openxmlformats.org/officeDocument/2006/relationships/hyperlink" Target="https://doi.org/10.1111/geb.13604" TargetMode="External"/><Relationship Id="rId74" Type="http://schemas.openxmlformats.org/officeDocument/2006/relationships/hyperlink" Target="https://doi.org/10.1016/j.onehlt.2023.100503" TargetMode="External"/><Relationship Id="rId128" Type="http://schemas.openxmlformats.org/officeDocument/2006/relationships/hyperlink" Target="https://doi.org/10.1111/geb.13652" TargetMode="External"/><Relationship Id="rId149" Type="http://schemas.openxmlformats.org/officeDocument/2006/relationships/hyperlink" Target="https://doi.org/10.1111/mec.17043" TargetMode="External"/><Relationship Id="rId5" Type="http://schemas.openxmlformats.org/officeDocument/2006/relationships/hyperlink" Target="https://doi.org/10.1016/j.biocon.2022.109842" TargetMode="External"/><Relationship Id="rId95" Type="http://schemas.openxmlformats.org/officeDocument/2006/relationships/hyperlink" Target="https://doi.org/10.1016/j.plantsci.2023.111696" TargetMode="External"/><Relationship Id="rId160" Type="http://schemas.openxmlformats.org/officeDocument/2006/relationships/hyperlink" Target="https://doi.org/10.1111/jeb.14192" TargetMode="External"/><Relationship Id="rId22" Type="http://schemas.openxmlformats.org/officeDocument/2006/relationships/hyperlink" Target="https://doi.org/10.1007/978-1-0716-2784-6_13" TargetMode="External"/><Relationship Id="rId43" Type="http://schemas.openxmlformats.org/officeDocument/2006/relationships/hyperlink" Target="https://doi.org/10.1111/gcb.16533" TargetMode="External"/><Relationship Id="rId64" Type="http://schemas.openxmlformats.org/officeDocument/2006/relationships/hyperlink" Target="https://doi.org/10.1002/ajp.23453" TargetMode="External"/><Relationship Id="rId118" Type="http://schemas.openxmlformats.org/officeDocument/2006/relationships/hyperlink" Target="https://doi.org/10.1007/s00344-023-10942-z" TargetMode="External"/><Relationship Id="rId139" Type="http://schemas.openxmlformats.org/officeDocument/2006/relationships/hyperlink" Target="https://doi.org/10.1002/arco.5287" TargetMode="External"/><Relationship Id="rId85" Type="http://schemas.openxmlformats.org/officeDocument/2006/relationships/hyperlink" Target="https://doi.org/10.1111/mec.16859" TargetMode="External"/><Relationship Id="rId150" Type="http://schemas.openxmlformats.org/officeDocument/2006/relationships/hyperlink" Target="https://doi.org/10.1111/geb.13686" TargetMode="External"/><Relationship Id="rId171" Type="http://schemas.openxmlformats.org/officeDocument/2006/relationships/hyperlink" Target="https://doi.org/10.1038/s41396-023-01458-1" TargetMode="External"/><Relationship Id="rId12" Type="http://schemas.openxmlformats.org/officeDocument/2006/relationships/hyperlink" Target="https://doi.org/10.1086/722750" TargetMode="External"/><Relationship Id="rId33" Type="http://schemas.openxmlformats.org/officeDocument/2006/relationships/hyperlink" Target="https://doi.org/10.1093/plphys/kiad059" TargetMode="External"/><Relationship Id="rId108" Type="http://schemas.openxmlformats.org/officeDocument/2006/relationships/hyperlink" Target="https://doi.org/10.1016/j.ecolind.2022.109833" TargetMode="External"/><Relationship Id="rId129" Type="http://schemas.openxmlformats.org/officeDocument/2006/relationships/hyperlink" Target="https://doi.org/10.1007/s10531-023-02596-w" TargetMode="External"/><Relationship Id="rId54" Type="http://schemas.openxmlformats.org/officeDocument/2006/relationships/hyperlink" Target="https://doi.org/10.1111/mec.16702" TargetMode="External"/><Relationship Id="rId75" Type="http://schemas.openxmlformats.org/officeDocument/2006/relationships/hyperlink" Target="https://doi.org/10.1007/s11356-023-26189-w" TargetMode="External"/><Relationship Id="rId96" Type="http://schemas.openxmlformats.org/officeDocument/2006/relationships/hyperlink" Target="https://doi.org/10.1093/molbev/msad093" TargetMode="External"/><Relationship Id="rId140" Type="http://schemas.openxmlformats.org/officeDocument/2006/relationships/hyperlink" Target="https://doi.org/10.3389/fevo.2023.1204035" TargetMode="External"/><Relationship Id="rId161" Type="http://schemas.openxmlformats.org/officeDocument/2006/relationships/hyperlink" Target="https://doi.org/10.7717/peerj.15399" TargetMode="External"/><Relationship Id="rId1" Type="http://schemas.openxmlformats.org/officeDocument/2006/relationships/hyperlink" Target="https://doi.org/10.1016/j.tree.2022.07.008" TargetMode="External"/><Relationship Id="rId6" Type="http://schemas.openxmlformats.org/officeDocument/2006/relationships/hyperlink" Target="https://doi.org/10.1111/gcb.16558" TargetMode="External"/><Relationship Id="rId23" Type="http://schemas.openxmlformats.org/officeDocument/2006/relationships/hyperlink" Target="https://doi.org/10.1038/s41467-023-35976-5" TargetMode="External"/><Relationship Id="rId28" Type="http://schemas.openxmlformats.org/officeDocument/2006/relationships/hyperlink" Target="https://doi.org/10.3389/fmicb.2023.1114690" TargetMode="External"/><Relationship Id="rId49" Type="http://schemas.openxmlformats.org/officeDocument/2006/relationships/hyperlink" Target="https://doi.org/10.1002/eco.2513" TargetMode="External"/><Relationship Id="rId114" Type="http://schemas.openxmlformats.org/officeDocument/2006/relationships/hyperlink" Target="https://doi.org/10.1111/ele.14242" TargetMode="External"/><Relationship Id="rId119" Type="http://schemas.openxmlformats.org/officeDocument/2006/relationships/hyperlink" Target="https://doi.org/10.7554/eLife.80741" TargetMode="External"/><Relationship Id="rId44" Type="http://schemas.openxmlformats.org/officeDocument/2006/relationships/hyperlink" Target="https://doi.org/10.1111/rec.13831" TargetMode="External"/><Relationship Id="rId60" Type="http://schemas.openxmlformats.org/officeDocument/2006/relationships/hyperlink" Target="https://doi.org/10.1016/j.scitotenv.2022.159651" TargetMode="External"/><Relationship Id="rId65" Type="http://schemas.openxmlformats.org/officeDocument/2006/relationships/hyperlink" Target="https://doi.org/10.1016/j.ympev.2022.107677" TargetMode="External"/><Relationship Id="rId81" Type="http://schemas.openxmlformats.org/officeDocument/2006/relationships/hyperlink" Target="https://doi.org/10.1186/s40462-023-00373-6" TargetMode="External"/><Relationship Id="rId86" Type="http://schemas.openxmlformats.org/officeDocument/2006/relationships/hyperlink" Target="https://doi.org/10.1038/s41467-023-36227-3" TargetMode="External"/><Relationship Id="rId130" Type="http://schemas.openxmlformats.org/officeDocument/2006/relationships/hyperlink" Target="https://doi.org/10.1111/nph.18973" TargetMode="External"/><Relationship Id="rId135" Type="http://schemas.openxmlformats.org/officeDocument/2006/relationships/hyperlink" Target="https://doi.org/10.1007/s10750-023-05220-8" TargetMode="External"/><Relationship Id="rId151" Type="http://schemas.openxmlformats.org/officeDocument/2006/relationships/hyperlink" Target="https://doi.org/10.1016/j.scitotenv.2023.164552" TargetMode="External"/><Relationship Id="rId156" Type="http://schemas.openxmlformats.org/officeDocument/2006/relationships/hyperlink" Target="https://doi.org/10.1038/s41477-023-01441-w" TargetMode="External"/><Relationship Id="rId172" Type="http://schemas.openxmlformats.org/officeDocument/2006/relationships/hyperlink" Target="https://doi.org/10.1016/j.dib.2023.109182" TargetMode="External"/><Relationship Id="rId13" Type="http://schemas.openxmlformats.org/officeDocument/2006/relationships/hyperlink" Target="https://doi.org/10.1111/oik.09536" TargetMode="External"/><Relationship Id="rId18" Type="http://schemas.openxmlformats.org/officeDocument/2006/relationships/hyperlink" Target="https://doi.org/10.1093/plphys/kiac464" TargetMode="External"/><Relationship Id="rId39" Type="http://schemas.openxmlformats.org/officeDocument/2006/relationships/hyperlink" Target="https://doi.org/10.1111/ele.14152" TargetMode="External"/><Relationship Id="rId109" Type="http://schemas.openxmlformats.org/officeDocument/2006/relationships/hyperlink" Target="https://doi.org/10.1038/s41467-023-37880-4" TargetMode="External"/><Relationship Id="rId34" Type="http://schemas.openxmlformats.org/officeDocument/2006/relationships/hyperlink" Target="https://doi.org/10.1111/tpj.16091" TargetMode="External"/><Relationship Id="rId50" Type="http://schemas.openxmlformats.org/officeDocument/2006/relationships/hyperlink" Target="https://doi.org/10.1038/s41558-022-01544-w" TargetMode="External"/><Relationship Id="rId55" Type="http://schemas.openxmlformats.org/officeDocument/2006/relationships/hyperlink" Target="https://doi.org/10.1080/15564894.2022.2108947" TargetMode="External"/><Relationship Id="rId76" Type="http://schemas.openxmlformats.org/officeDocument/2006/relationships/hyperlink" Target="https://doi.org/10.1111/oik.09286" TargetMode="External"/><Relationship Id="rId97" Type="http://schemas.openxmlformats.org/officeDocument/2006/relationships/hyperlink" Target="https://doi.org/10.1093/plphys/kiad262" TargetMode="External"/><Relationship Id="rId104" Type="http://schemas.openxmlformats.org/officeDocument/2006/relationships/hyperlink" Target="https://doi.org/10.1111/mpp.13338" TargetMode="External"/><Relationship Id="rId120" Type="http://schemas.openxmlformats.org/officeDocument/2006/relationships/hyperlink" Target="https://doi.org/10.3390/biom13020206" TargetMode="External"/><Relationship Id="rId125" Type="http://schemas.openxmlformats.org/officeDocument/2006/relationships/hyperlink" Target="https://doi.org/10.1038/s41586-023-06062-z" TargetMode="External"/><Relationship Id="rId141" Type="http://schemas.openxmlformats.org/officeDocument/2006/relationships/hyperlink" Target="https://doi.org/10.3390/fishes8040211" TargetMode="External"/><Relationship Id="rId146" Type="http://schemas.openxmlformats.org/officeDocument/2006/relationships/hyperlink" Target="https://doi.org/10.3389/fevo.2022.1062612" TargetMode="External"/><Relationship Id="rId167" Type="http://schemas.openxmlformats.org/officeDocument/2006/relationships/hyperlink" Target="https://doi.org/10.1093/jxb/erad208" TargetMode="External"/><Relationship Id="rId7" Type="http://schemas.openxmlformats.org/officeDocument/2006/relationships/hyperlink" Target="https://doi.org/10.1016/j.ecolmodel.2022.110164" TargetMode="External"/><Relationship Id="rId71" Type="http://schemas.openxmlformats.org/officeDocument/2006/relationships/hyperlink" Target="https://doi.org/10.1002/eap.2845" TargetMode="External"/><Relationship Id="rId92" Type="http://schemas.openxmlformats.org/officeDocument/2006/relationships/hyperlink" Target="https://doi.org/10.1038/s41477-022-01302-y" TargetMode="External"/><Relationship Id="rId162" Type="http://schemas.openxmlformats.org/officeDocument/2006/relationships/hyperlink" Target="https://doi.org/10.3390/d15050681" TargetMode="External"/><Relationship Id="rId2" Type="http://schemas.openxmlformats.org/officeDocument/2006/relationships/hyperlink" Target="https://doi.org/10.1016/j.tplants.2022.08.014" TargetMode="External"/><Relationship Id="rId29" Type="http://schemas.openxmlformats.org/officeDocument/2006/relationships/hyperlink" Target="https://doi.org/10.1016/j.tplants.2022.11.006" TargetMode="External"/><Relationship Id="rId24" Type="http://schemas.openxmlformats.org/officeDocument/2006/relationships/hyperlink" Target="https://doi.org/10.1016/j.foodchem.2022.135134" TargetMode="External"/><Relationship Id="rId40" Type="http://schemas.openxmlformats.org/officeDocument/2006/relationships/hyperlink" Target="https://doi.org/10.1111/geb.13596" TargetMode="External"/><Relationship Id="rId45" Type="http://schemas.openxmlformats.org/officeDocument/2006/relationships/hyperlink" Target="https://doi.org/10.1093/plcell/koac305" TargetMode="External"/><Relationship Id="rId66" Type="http://schemas.openxmlformats.org/officeDocument/2006/relationships/hyperlink" Target="https://doi.org/10.1016/j.beproc.2023.104837" TargetMode="External"/><Relationship Id="rId87" Type="http://schemas.openxmlformats.org/officeDocument/2006/relationships/hyperlink" Target="https://doi.org/10.1111/nph.18840" TargetMode="External"/><Relationship Id="rId110" Type="http://schemas.openxmlformats.org/officeDocument/2006/relationships/hyperlink" Target="https://doi.org/10.1038/s41467-023-38107-2" TargetMode="External"/><Relationship Id="rId115" Type="http://schemas.openxmlformats.org/officeDocument/2006/relationships/hyperlink" Target="https://doi.org/10.1016/j.biocon.2023.109967" TargetMode="External"/><Relationship Id="rId131" Type="http://schemas.openxmlformats.org/officeDocument/2006/relationships/hyperlink" Target="https://doi.org/10.1111/fme.12621" TargetMode="External"/><Relationship Id="rId136" Type="http://schemas.openxmlformats.org/officeDocument/2006/relationships/hyperlink" Target="https://doi.org/10.3897/BDJ.11.e91577" TargetMode="External"/><Relationship Id="rId157" Type="http://schemas.openxmlformats.org/officeDocument/2006/relationships/hyperlink" Target="https://doi.org/10.1016/j.rse.2023.113619" TargetMode="External"/><Relationship Id="rId61" Type="http://schemas.openxmlformats.org/officeDocument/2006/relationships/hyperlink" Target="https://doi.org/10.1016/j.foreco.2022.120653" TargetMode="External"/><Relationship Id="rId82" Type="http://schemas.openxmlformats.org/officeDocument/2006/relationships/hyperlink" Target="https://doi.org/10.1016/j.tree.2022.08.010" TargetMode="External"/><Relationship Id="rId152" Type="http://schemas.openxmlformats.org/officeDocument/2006/relationships/hyperlink" Target="https://doi.org/10.3390/ijms24119351" TargetMode="External"/><Relationship Id="rId173" Type="http://schemas.openxmlformats.org/officeDocument/2006/relationships/printerSettings" Target="../printerSettings/printerSettings1.bin"/><Relationship Id="rId19" Type="http://schemas.openxmlformats.org/officeDocument/2006/relationships/hyperlink" Target="https://doi.org/10.1016/j.tcsw.2023.100094" TargetMode="External"/><Relationship Id="rId14" Type="http://schemas.openxmlformats.org/officeDocument/2006/relationships/hyperlink" Target="https://doi.org/10.1093/sysbio/syac074" TargetMode="External"/><Relationship Id="rId30" Type="http://schemas.openxmlformats.org/officeDocument/2006/relationships/hyperlink" Target="https://doi.org/10.1038/s41477-023-01346-8" TargetMode="External"/><Relationship Id="rId35" Type="http://schemas.openxmlformats.org/officeDocument/2006/relationships/hyperlink" Target="https://doi.org/10.3389/fpls.2022.1056231" TargetMode="External"/><Relationship Id="rId56" Type="http://schemas.openxmlformats.org/officeDocument/2006/relationships/hyperlink" Target="https://doi.org/10.1111/mec.16759" TargetMode="External"/><Relationship Id="rId77" Type="http://schemas.openxmlformats.org/officeDocument/2006/relationships/hyperlink" Target="https://doi.org/10.1111/mec.16916" TargetMode="External"/><Relationship Id="rId100" Type="http://schemas.openxmlformats.org/officeDocument/2006/relationships/hyperlink" Target="https://doi.org/10.1007/978-1-0716-3183-6_6" TargetMode="External"/><Relationship Id="rId105" Type="http://schemas.openxmlformats.org/officeDocument/2006/relationships/hyperlink" Target="https://doi.org/10.1093/evolut/qpad070" TargetMode="External"/><Relationship Id="rId126" Type="http://schemas.openxmlformats.org/officeDocument/2006/relationships/hyperlink" Target="https://doi.org/10.1111/ddi.13681" TargetMode="External"/><Relationship Id="rId147" Type="http://schemas.openxmlformats.org/officeDocument/2006/relationships/hyperlink" Target="https://doi.org/10.1002/fee.2536" TargetMode="External"/><Relationship Id="rId168" Type="http://schemas.openxmlformats.org/officeDocument/2006/relationships/hyperlink" Target="https://doi.org/10.3389/fphar.2023.1100542" TargetMode="External"/><Relationship Id="rId8" Type="http://schemas.openxmlformats.org/officeDocument/2006/relationships/hyperlink" Target="https://doi.org/10.1111/ele.14175" TargetMode="External"/><Relationship Id="rId51" Type="http://schemas.openxmlformats.org/officeDocument/2006/relationships/hyperlink" Target="https://doi.org/10.1111/brv.12899" TargetMode="External"/><Relationship Id="rId72" Type="http://schemas.openxmlformats.org/officeDocument/2006/relationships/hyperlink" Target="https://doi.org/10.3791/64320" TargetMode="External"/><Relationship Id="rId93" Type="http://schemas.openxmlformats.org/officeDocument/2006/relationships/hyperlink" Target="https://doi.org/10.1098/rstb.2022.0283" TargetMode="External"/><Relationship Id="rId98" Type="http://schemas.openxmlformats.org/officeDocument/2006/relationships/hyperlink" Target="https://doi.org/10.1007/978-1-0716-3151-5_12" TargetMode="External"/><Relationship Id="rId121" Type="http://schemas.openxmlformats.org/officeDocument/2006/relationships/hyperlink" Target="https://doi.org/10.5802/crbiol.105" TargetMode="External"/><Relationship Id="rId142" Type="http://schemas.openxmlformats.org/officeDocument/2006/relationships/hyperlink" Target="https://doi.org/10.1111/tpj.16195" TargetMode="External"/><Relationship Id="rId163" Type="http://schemas.openxmlformats.org/officeDocument/2006/relationships/hyperlink" Target="https://doi.org/10.1051/kmae/2023011" TargetMode="External"/><Relationship Id="rId3" Type="http://schemas.openxmlformats.org/officeDocument/2006/relationships/hyperlink" Target="https://doi.org/10.1093/jxb/erac389" TargetMode="External"/><Relationship Id="rId25" Type="http://schemas.openxmlformats.org/officeDocument/2006/relationships/hyperlink" Target="https://doi.org/10.1093/plphys/kiac505" TargetMode="External"/><Relationship Id="rId46" Type="http://schemas.openxmlformats.org/officeDocument/2006/relationships/hyperlink" Target="https://doi.org/10.1093/pcp/pcac134" TargetMode="External"/><Relationship Id="rId67" Type="http://schemas.openxmlformats.org/officeDocument/2006/relationships/hyperlink" Target="https://doi.org/10.1038/s41598-023-28132-y" TargetMode="External"/><Relationship Id="rId116" Type="http://schemas.openxmlformats.org/officeDocument/2006/relationships/hyperlink" Target="https://doi.org/10.1098/rspb.2023.0503" TargetMode="External"/><Relationship Id="rId137" Type="http://schemas.openxmlformats.org/officeDocument/2006/relationships/hyperlink" Target="https://doi.org/10.1038/s41598-023-35665-9" TargetMode="External"/><Relationship Id="rId158" Type="http://schemas.openxmlformats.org/officeDocument/2006/relationships/hyperlink" Target="https://doi.org/10.1007/s10531-023-02642-7" TargetMode="External"/><Relationship Id="rId20" Type="http://schemas.openxmlformats.org/officeDocument/2006/relationships/hyperlink" Target="https://doi.org/10.1073/pnas.2217255120" TargetMode="External"/><Relationship Id="rId41" Type="http://schemas.openxmlformats.org/officeDocument/2006/relationships/hyperlink" Target="https://doi.org/10.1111/mec.16683" TargetMode="External"/><Relationship Id="rId62" Type="http://schemas.openxmlformats.org/officeDocument/2006/relationships/hyperlink" Target="https://doi.org/10.1038/s41477-022-01339-z" TargetMode="External"/><Relationship Id="rId83" Type="http://schemas.openxmlformats.org/officeDocument/2006/relationships/hyperlink" Target="https://doi.org/10.1111/tpj.16185" TargetMode="External"/><Relationship Id="rId88" Type="http://schemas.openxmlformats.org/officeDocument/2006/relationships/hyperlink" Target="https://doi.org/10.1098/rsbl.2022.0533" TargetMode="External"/><Relationship Id="rId111" Type="http://schemas.openxmlformats.org/officeDocument/2006/relationships/hyperlink" Target="https://doi.org/10.5194/essd-15-1577-2023" TargetMode="External"/><Relationship Id="rId132" Type="http://schemas.openxmlformats.org/officeDocument/2006/relationships/hyperlink" Target="https://doi.org/10.3390/genes14051000" TargetMode="External"/><Relationship Id="rId153" Type="http://schemas.openxmlformats.org/officeDocument/2006/relationships/hyperlink" Target="https://doi.org/10.1016/j.scitotenv.2023.164624" TargetMode="External"/><Relationship Id="rId15" Type="http://schemas.openxmlformats.org/officeDocument/2006/relationships/hyperlink" Target="https://doi.org/10.1111/oik.09616" TargetMode="External"/><Relationship Id="rId36" Type="http://schemas.openxmlformats.org/officeDocument/2006/relationships/hyperlink" Target="https://doi.org/10.1038/s41477-023-01354-8" TargetMode="External"/><Relationship Id="rId57" Type="http://schemas.openxmlformats.org/officeDocument/2006/relationships/hyperlink" Target="https://doi.org/10.1093/jxb/erac489" TargetMode="External"/><Relationship Id="rId106" Type="http://schemas.openxmlformats.org/officeDocument/2006/relationships/hyperlink" Target="https://doi.org/10.1111/mec.16341" TargetMode="External"/><Relationship Id="rId127" Type="http://schemas.openxmlformats.org/officeDocument/2006/relationships/hyperlink" Target="https://doi.org/10.1038/s41559-023-02083-z" TargetMode="External"/><Relationship Id="rId10" Type="http://schemas.openxmlformats.org/officeDocument/2006/relationships/hyperlink" Target="https://doi.org/10.1111/jeb.14124" TargetMode="External"/><Relationship Id="rId31" Type="http://schemas.openxmlformats.org/officeDocument/2006/relationships/hyperlink" Target="https://doi.org/10.1111/csp2.12853" TargetMode="External"/><Relationship Id="rId52" Type="http://schemas.openxmlformats.org/officeDocument/2006/relationships/hyperlink" Target="https://doi.org/10.1007/s13127-022-00588-2" TargetMode="External"/><Relationship Id="rId73" Type="http://schemas.openxmlformats.org/officeDocument/2006/relationships/hyperlink" Target="https://doi.org/10.1007/s10886-023-01412-7" TargetMode="External"/><Relationship Id="rId78" Type="http://schemas.openxmlformats.org/officeDocument/2006/relationships/hyperlink" Target="https://doi.org/10.1007/s13659-022-00365-w" TargetMode="External"/><Relationship Id="rId94" Type="http://schemas.openxmlformats.org/officeDocument/2006/relationships/hyperlink" Target="https://doi.org/10.1073/pnas.2205783119" TargetMode="External"/><Relationship Id="rId99" Type="http://schemas.openxmlformats.org/officeDocument/2006/relationships/hyperlink" Target="https://doi.org/10.3389/fpls.2023.1140101" TargetMode="External"/><Relationship Id="rId101" Type="http://schemas.openxmlformats.org/officeDocument/2006/relationships/hyperlink" Target="https://doi.org/10.1093/pcp/pcad033" TargetMode="External"/><Relationship Id="rId122" Type="http://schemas.openxmlformats.org/officeDocument/2006/relationships/hyperlink" Target="https://doi.org/10.1016/j.cub.2023.02.024" TargetMode="External"/><Relationship Id="rId143" Type="http://schemas.openxmlformats.org/officeDocument/2006/relationships/hyperlink" Target="https://doi.org/10.1111/oik.09638" TargetMode="External"/><Relationship Id="rId148" Type="http://schemas.openxmlformats.org/officeDocument/2006/relationships/hyperlink" Target="https://doi.org/10.1111/oik.09213" TargetMode="External"/><Relationship Id="rId164" Type="http://schemas.openxmlformats.org/officeDocument/2006/relationships/hyperlink" Target="https://doi.org/10.1007/s10980-023-01685-z" TargetMode="External"/><Relationship Id="rId169" Type="http://schemas.openxmlformats.org/officeDocument/2006/relationships/hyperlink" Target="https://doi.org/10.1111/tpj.16354" TargetMode="External"/><Relationship Id="rId4" Type="http://schemas.openxmlformats.org/officeDocument/2006/relationships/hyperlink" Target="https://doi.org/10.1002/bdm.2314" TargetMode="External"/><Relationship Id="rId9" Type="http://schemas.openxmlformats.org/officeDocument/2006/relationships/hyperlink" Target="https://doi.org/10.1002/ece3.9819" TargetMode="External"/><Relationship Id="rId26" Type="http://schemas.openxmlformats.org/officeDocument/2006/relationships/hyperlink" Target="https://doi.org/10.1111/1462-2920.16292" TargetMode="External"/><Relationship Id="rId47" Type="http://schemas.openxmlformats.org/officeDocument/2006/relationships/hyperlink" Target="https://doi.org/10.1007/s13199-022-00892-7" TargetMode="External"/><Relationship Id="rId68" Type="http://schemas.openxmlformats.org/officeDocument/2006/relationships/hyperlink" Target="https://doi.org/10.1111/cobi.14064" TargetMode="External"/><Relationship Id="rId89" Type="http://schemas.openxmlformats.org/officeDocument/2006/relationships/hyperlink" Target="https://doi.org/10.1002/cbdv.202201087" TargetMode="External"/><Relationship Id="rId112" Type="http://schemas.openxmlformats.org/officeDocument/2006/relationships/hyperlink" Target="https://doi.org/10.1038/s41467-023-37194-5" TargetMode="External"/><Relationship Id="rId133" Type="http://schemas.openxmlformats.org/officeDocument/2006/relationships/hyperlink" Target="https://doi.org/10.3897/phytokeys.225.99356" TargetMode="External"/><Relationship Id="rId154" Type="http://schemas.openxmlformats.org/officeDocument/2006/relationships/hyperlink" Target="https://doi.org/10.11646/phytotaxa.595.1.11" TargetMode="External"/><Relationship Id="rId16" Type="http://schemas.openxmlformats.org/officeDocument/2006/relationships/hyperlink" Target="https://doi.org/10.1111/gcb.16548" TargetMode="External"/><Relationship Id="rId37" Type="http://schemas.openxmlformats.org/officeDocument/2006/relationships/hyperlink" Target="https://doi.org/10.3389/fpls.2023.1130782" TargetMode="External"/><Relationship Id="rId58" Type="http://schemas.openxmlformats.org/officeDocument/2006/relationships/hyperlink" Target="https://doi.org/10.1093/plphys/kiac583" TargetMode="External"/><Relationship Id="rId79" Type="http://schemas.openxmlformats.org/officeDocument/2006/relationships/hyperlink" Target="https://doi.org/10.1007/s10530-023-03003-9" TargetMode="External"/><Relationship Id="rId102" Type="http://schemas.openxmlformats.org/officeDocument/2006/relationships/hyperlink" Target="https://doi.org/10.1016/j.xplc.2023.100607" TargetMode="External"/><Relationship Id="rId123" Type="http://schemas.openxmlformats.org/officeDocument/2006/relationships/hyperlink" Target="https://doi.org/10.1016/j.isci.2023.106880" TargetMode="External"/><Relationship Id="rId144" Type="http://schemas.openxmlformats.org/officeDocument/2006/relationships/hyperlink" Target="https://doi.org/10.1002/fee.2540" TargetMode="External"/><Relationship Id="rId90" Type="http://schemas.openxmlformats.org/officeDocument/2006/relationships/hyperlink" Target="https://doi.org/10.1093/jxb/erad075" TargetMode="External"/><Relationship Id="rId165" Type="http://schemas.openxmlformats.org/officeDocument/2006/relationships/hyperlink" Target="https://doi.org/10.1016/j.jenvman.2023.118374" TargetMode="External"/><Relationship Id="rId27" Type="http://schemas.openxmlformats.org/officeDocument/2006/relationships/hyperlink" Target="https://doi.org/10.1007/978-1-0716-2871-3_7" TargetMode="External"/><Relationship Id="rId48" Type="http://schemas.openxmlformats.org/officeDocument/2006/relationships/hyperlink" Target="https://doi.org/10.1111/gcb.16497" TargetMode="External"/><Relationship Id="rId69" Type="http://schemas.openxmlformats.org/officeDocument/2006/relationships/hyperlink" Target="https://doi.org/10.1111/cobi.14036" TargetMode="External"/><Relationship Id="rId113" Type="http://schemas.openxmlformats.org/officeDocument/2006/relationships/hyperlink" Target="https://doi.org/10.1038/s41437-023-00616-7" TargetMode="External"/><Relationship Id="rId134" Type="http://schemas.openxmlformats.org/officeDocument/2006/relationships/hyperlink" Target="https://doi.org/10.1111/1365-2745.14089" TargetMode="External"/><Relationship Id="rId80" Type="http://schemas.openxmlformats.org/officeDocument/2006/relationships/hyperlink" Target="https://doi.org/10.1111/fwb.14041" TargetMode="External"/><Relationship Id="rId155" Type="http://schemas.openxmlformats.org/officeDocument/2006/relationships/hyperlink" Target="https://doi.org/10.1111/1365-2745.14133" TargetMode="External"/><Relationship Id="rId17" Type="http://schemas.openxmlformats.org/officeDocument/2006/relationships/hyperlink" Target="https://doi.org/10.1093/jhered/esac059" TargetMode="External"/><Relationship Id="rId38" Type="http://schemas.openxmlformats.org/officeDocument/2006/relationships/hyperlink" Target="https://doi.org/10.1080/23818107.2023.2166581" TargetMode="External"/><Relationship Id="rId59" Type="http://schemas.openxmlformats.org/officeDocument/2006/relationships/hyperlink" Target="https://doi.org/10.1111/gcb.16504" TargetMode="External"/><Relationship Id="rId103" Type="http://schemas.openxmlformats.org/officeDocument/2006/relationships/hyperlink" Target="https://doi.org/10.1093/molbev/msad116" TargetMode="External"/><Relationship Id="rId124" Type="http://schemas.openxmlformats.org/officeDocument/2006/relationships/hyperlink" Target="https://doi.org/10.1111/tpj.16331" TargetMode="External"/><Relationship Id="rId70" Type="http://schemas.openxmlformats.org/officeDocument/2006/relationships/hyperlink" Target="https://doi.org/10.1098/rspb.2022.2108" TargetMode="External"/><Relationship Id="rId91" Type="http://schemas.openxmlformats.org/officeDocument/2006/relationships/hyperlink" Target="https://doi.org/10.1016/j.syapm.2023.126405" TargetMode="External"/><Relationship Id="rId145" Type="http://schemas.openxmlformats.org/officeDocument/2006/relationships/hyperlink" Target="https://doi.org/10.1002/ece3.9904" TargetMode="External"/><Relationship Id="rId166" Type="http://schemas.openxmlformats.org/officeDocument/2006/relationships/hyperlink" Target="https://doi.org/10.1111/csp2.1298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225"/>
  <sheetViews>
    <sheetView tabSelected="1" workbookViewId="0"/>
  </sheetViews>
  <sheetFormatPr baseColWidth="10" defaultRowHeight="12.75" x14ac:dyDescent="0.2"/>
  <cols>
    <col min="1" max="1" width="80.7109375" style="159" customWidth="1"/>
    <col min="2" max="3" width="10.7109375" style="92" customWidth="1"/>
    <col min="4" max="4" width="10.7109375" style="131" customWidth="1"/>
    <col min="5" max="5" width="57.7109375" style="163" customWidth="1"/>
    <col min="6" max="79" width="11.42578125" style="88"/>
  </cols>
  <sheetData>
    <row r="1" spans="1:79" s="128" customFormat="1" ht="23.25" x14ac:dyDescent="0.2">
      <c r="A1" s="142">
        <v>2023</v>
      </c>
      <c r="B1" s="125" t="s">
        <v>480</v>
      </c>
      <c r="C1" s="125" t="s">
        <v>481</v>
      </c>
      <c r="D1" s="130" t="s">
        <v>295</v>
      </c>
      <c r="E1" s="126" t="s">
        <v>482</v>
      </c>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row>
    <row r="2" spans="1:79" s="98" customFormat="1" ht="25.5" x14ac:dyDescent="0.2">
      <c r="A2" s="150" t="s">
        <v>527</v>
      </c>
      <c r="B2" s="95" t="s">
        <v>1</v>
      </c>
      <c r="C2" s="95" t="s">
        <v>2</v>
      </c>
      <c r="D2" s="143" t="s">
        <v>2</v>
      </c>
      <c r="E2" s="146" t="s">
        <v>431</v>
      </c>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row>
    <row r="3" spans="1:79" s="98" customFormat="1" ht="38.25" x14ac:dyDescent="0.2">
      <c r="A3" s="150" t="s">
        <v>528</v>
      </c>
      <c r="B3" s="95" t="s">
        <v>281</v>
      </c>
      <c r="C3" s="95" t="s">
        <v>2</v>
      </c>
      <c r="D3" s="131" t="s">
        <v>2</v>
      </c>
      <c r="E3" s="146" t="s">
        <v>522</v>
      </c>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row>
    <row r="4" spans="1:79" s="98" customFormat="1" ht="25.5" x14ac:dyDescent="0.2">
      <c r="A4" s="150" t="s">
        <v>529</v>
      </c>
      <c r="B4" s="95" t="s">
        <v>281</v>
      </c>
      <c r="C4" s="95" t="s">
        <v>2</v>
      </c>
      <c r="D4" s="131" t="s">
        <v>2</v>
      </c>
      <c r="E4" s="146" t="s">
        <v>360</v>
      </c>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row>
    <row r="5" spans="1:79" s="98" customFormat="1" x14ac:dyDescent="0.2">
      <c r="A5" s="150" t="s">
        <v>530</v>
      </c>
      <c r="B5" s="95" t="s">
        <v>1</v>
      </c>
      <c r="C5" s="95" t="s">
        <v>2</v>
      </c>
      <c r="D5" s="131" t="s">
        <v>2</v>
      </c>
      <c r="E5" s="146" t="s">
        <v>352</v>
      </c>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row>
    <row r="6" spans="1:79" s="98" customFormat="1" ht="25.5" x14ac:dyDescent="0.2">
      <c r="A6" s="150" t="s">
        <v>531</v>
      </c>
      <c r="B6" s="95" t="s">
        <v>1</v>
      </c>
      <c r="C6" s="95" t="s">
        <v>2</v>
      </c>
      <c r="D6" s="131" t="s">
        <v>2</v>
      </c>
      <c r="E6" s="146" t="s">
        <v>355</v>
      </c>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row>
    <row r="7" spans="1:79" s="98" customFormat="1" ht="51" x14ac:dyDescent="0.2">
      <c r="A7" s="150" t="s">
        <v>532</v>
      </c>
      <c r="B7" s="95" t="s">
        <v>3</v>
      </c>
      <c r="C7" s="95" t="s">
        <v>2</v>
      </c>
      <c r="D7" s="131" t="s">
        <v>2</v>
      </c>
      <c r="E7" s="146" t="s">
        <v>388</v>
      </c>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row>
    <row r="8" spans="1:79" s="98" customFormat="1" ht="25.5" x14ac:dyDescent="0.2">
      <c r="A8" s="150" t="s">
        <v>533</v>
      </c>
      <c r="B8" s="95" t="s">
        <v>1</v>
      </c>
      <c r="C8" s="95" t="s">
        <v>2</v>
      </c>
      <c r="D8" s="131" t="s">
        <v>2</v>
      </c>
      <c r="E8" s="146" t="s">
        <v>433</v>
      </c>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row>
    <row r="9" spans="1:79" s="98" customFormat="1" ht="38.25" x14ac:dyDescent="0.2">
      <c r="A9" s="150" t="s">
        <v>534</v>
      </c>
      <c r="B9" s="95" t="s">
        <v>3</v>
      </c>
      <c r="C9" s="95" t="s">
        <v>2</v>
      </c>
      <c r="D9" s="131" t="s">
        <v>2</v>
      </c>
      <c r="E9" s="146" t="s">
        <v>410</v>
      </c>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row>
    <row r="10" spans="1:79" s="98" customFormat="1" ht="63.75" x14ac:dyDescent="0.2">
      <c r="A10" s="150" t="s">
        <v>535</v>
      </c>
      <c r="B10" s="95" t="s">
        <v>281</v>
      </c>
      <c r="C10" s="95" t="s">
        <v>2</v>
      </c>
      <c r="D10" s="131">
        <v>69.504000000000005</v>
      </c>
      <c r="E10" s="146" t="s">
        <v>458</v>
      </c>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row>
    <row r="11" spans="1:79" s="98" customFormat="1" ht="51" x14ac:dyDescent="0.2">
      <c r="A11" s="150" t="s">
        <v>536</v>
      </c>
      <c r="B11" s="95" t="s">
        <v>3</v>
      </c>
      <c r="C11" s="95" t="s">
        <v>2</v>
      </c>
      <c r="D11" s="131">
        <v>28.861999999999998</v>
      </c>
      <c r="E11" s="146" t="s">
        <v>383</v>
      </c>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row>
    <row r="12" spans="1:79" s="98" customFormat="1" ht="51" x14ac:dyDescent="0.2">
      <c r="A12" s="96" t="s">
        <v>537</v>
      </c>
      <c r="B12" s="95" t="s">
        <v>281</v>
      </c>
      <c r="C12" s="95" t="s">
        <v>2</v>
      </c>
      <c r="D12" s="143">
        <v>22.012</v>
      </c>
      <c r="E12" s="89" t="s">
        <v>323</v>
      </c>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row>
    <row r="13" spans="1:79" s="85" customFormat="1" ht="25.5" x14ac:dyDescent="0.2">
      <c r="A13" s="150" t="s">
        <v>538</v>
      </c>
      <c r="B13" s="95" t="s">
        <v>281</v>
      </c>
      <c r="C13" s="95" t="s">
        <v>2</v>
      </c>
      <c r="D13" s="131">
        <v>22.012</v>
      </c>
      <c r="E13" s="146" t="s">
        <v>362</v>
      </c>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row>
    <row r="14" spans="1:79" s="85" customFormat="1" ht="51" x14ac:dyDescent="0.2">
      <c r="A14" s="150" t="s">
        <v>539</v>
      </c>
      <c r="B14" s="95" t="s">
        <v>3</v>
      </c>
      <c r="C14" s="95" t="s">
        <v>2</v>
      </c>
      <c r="D14" s="131">
        <v>21.530999999999999</v>
      </c>
      <c r="E14" s="146" t="s">
        <v>375</v>
      </c>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row>
    <row r="15" spans="1:79" s="85" customFormat="1" ht="25.5" x14ac:dyDescent="0.2">
      <c r="A15" s="96" t="s">
        <v>540</v>
      </c>
      <c r="B15" s="95" t="s">
        <v>8</v>
      </c>
      <c r="C15" s="95" t="s">
        <v>2</v>
      </c>
      <c r="D15" s="131">
        <v>20.588999999999999</v>
      </c>
      <c r="E15" s="89" t="s">
        <v>322</v>
      </c>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row>
    <row r="16" spans="1:79" s="85" customFormat="1" ht="38.25" x14ac:dyDescent="0.2">
      <c r="A16" s="150" t="s">
        <v>541</v>
      </c>
      <c r="B16" s="95" t="s">
        <v>3</v>
      </c>
      <c r="C16" s="95" t="s">
        <v>2</v>
      </c>
      <c r="D16" s="131">
        <v>20.588999999999999</v>
      </c>
      <c r="E16" s="146" t="s">
        <v>414</v>
      </c>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row>
    <row r="17" spans="1:79" s="85" customFormat="1" ht="38.25" x14ac:dyDescent="0.2">
      <c r="A17" s="150" t="s">
        <v>542</v>
      </c>
      <c r="B17" s="95" t="s">
        <v>3</v>
      </c>
      <c r="C17" s="95" t="s">
        <v>2</v>
      </c>
      <c r="D17" s="131">
        <v>19.100000000000001</v>
      </c>
      <c r="E17" s="146" t="s">
        <v>460</v>
      </c>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row>
    <row r="18" spans="1:79" s="85" customFormat="1" ht="76.5" x14ac:dyDescent="0.2">
      <c r="A18" s="150" t="s">
        <v>543</v>
      </c>
      <c r="B18" s="95" t="s">
        <v>8</v>
      </c>
      <c r="C18" s="95" t="s">
        <v>2</v>
      </c>
      <c r="D18" s="131">
        <v>17.693999999999999</v>
      </c>
      <c r="E18" s="146" t="s">
        <v>444</v>
      </c>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row>
    <row r="19" spans="1:79" s="85" customFormat="1" ht="76.5" x14ac:dyDescent="0.2">
      <c r="A19" s="150" t="s">
        <v>544</v>
      </c>
      <c r="B19" s="95" t="s">
        <v>1</v>
      </c>
      <c r="C19" s="95" t="s">
        <v>2</v>
      </c>
      <c r="D19" s="131">
        <v>17.693999999999999</v>
      </c>
      <c r="E19" s="146" t="s">
        <v>418</v>
      </c>
      <c r="F19" s="90"/>
      <c r="G19" s="90"/>
      <c r="H19" s="90" t="s">
        <v>426</v>
      </c>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row>
    <row r="20" spans="1:79" s="85" customFormat="1" ht="63.75" x14ac:dyDescent="0.2">
      <c r="A20" s="150" t="s">
        <v>545</v>
      </c>
      <c r="B20" s="95" t="s">
        <v>1</v>
      </c>
      <c r="C20" s="95" t="s">
        <v>4</v>
      </c>
      <c r="D20" s="131">
        <v>17.693999999999999</v>
      </c>
      <c r="E20" s="146" t="s">
        <v>354</v>
      </c>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row>
    <row r="21" spans="1:79" s="85" customFormat="1" ht="63.75" x14ac:dyDescent="0.2">
      <c r="A21" s="150" t="s">
        <v>546</v>
      </c>
      <c r="B21" s="95" t="s">
        <v>3</v>
      </c>
      <c r="C21" s="95" t="s">
        <v>2</v>
      </c>
      <c r="D21" s="131">
        <v>17.693999999999999</v>
      </c>
      <c r="E21" s="146" t="s">
        <v>441</v>
      </c>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row>
    <row r="22" spans="1:79" s="85" customFormat="1" ht="63.75" x14ac:dyDescent="0.2">
      <c r="A22" s="150" t="s">
        <v>547</v>
      </c>
      <c r="B22" s="95" t="s">
        <v>1</v>
      </c>
      <c r="C22" s="95" t="s">
        <v>2</v>
      </c>
      <c r="D22" s="131">
        <v>17.693999999999999</v>
      </c>
      <c r="E22" s="146" t="s">
        <v>356</v>
      </c>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row>
    <row r="23" spans="1:79" s="85" customFormat="1" ht="38.25" x14ac:dyDescent="0.2">
      <c r="A23" s="150" t="s">
        <v>548</v>
      </c>
      <c r="B23" s="95" t="s">
        <v>3</v>
      </c>
      <c r="C23" s="95" t="s">
        <v>2</v>
      </c>
      <c r="D23" s="131">
        <v>17.693999999999999</v>
      </c>
      <c r="E23" s="146" t="s">
        <v>442</v>
      </c>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row>
    <row r="24" spans="1:79" s="85" customFormat="1" x14ac:dyDescent="0.2">
      <c r="A24" s="150" t="s">
        <v>549</v>
      </c>
      <c r="B24" s="95" t="s">
        <v>281</v>
      </c>
      <c r="C24" s="95" t="s">
        <v>2</v>
      </c>
      <c r="D24" s="131">
        <v>17.352</v>
      </c>
      <c r="E24" s="146" t="s">
        <v>363</v>
      </c>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row>
    <row r="25" spans="1:79" s="85" customFormat="1" ht="38.25" x14ac:dyDescent="0.2">
      <c r="A25" s="150" t="s">
        <v>550</v>
      </c>
      <c r="B25" s="95" t="s">
        <v>3</v>
      </c>
      <c r="C25" s="95" t="s">
        <v>2</v>
      </c>
      <c r="D25" s="131">
        <v>17.352</v>
      </c>
      <c r="E25" s="146" t="s">
        <v>395</v>
      </c>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row>
    <row r="26" spans="1:79" s="85" customFormat="1" ht="38.25" x14ac:dyDescent="0.2">
      <c r="A26" s="150" t="s">
        <v>551</v>
      </c>
      <c r="B26" s="95" t="s">
        <v>281</v>
      </c>
      <c r="C26" s="95" t="s">
        <v>2</v>
      </c>
      <c r="D26" s="131">
        <v>17.352</v>
      </c>
      <c r="E26" s="146" t="s">
        <v>369</v>
      </c>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row>
    <row r="27" spans="1:79" s="85" customFormat="1" ht="51" x14ac:dyDescent="0.2">
      <c r="A27" s="150" t="s">
        <v>552</v>
      </c>
      <c r="B27" s="96" t="s">
        <v>505</v>
      </c>
      <c r="C27" s="95" t="s">
        <v>5</v>
      </c>
      <c r="D27" s="131">
        <v>17.352</v>
      </c>
      <c r="E27" s="146" t="s">
        <v>506</v>
      </c>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row>
    <row r="28" spans="1:79" s="85" customFormat="1" ht="38.25" x14ac:dyDescent="0.2">
      <c r="A28" s="150" t="s">
        <v>553</v>
      </c>
      <c r="B28" s="95" t="s">
        <v>281</v>
      </c>
      <c r="C28" s="95" t="s">
        <v>2</v>
      </c>
      <c r="D28" s="131">
        <v>17.352</v>
      </c>
      <c r="E28" s="146" t="s">
        <v>424</v>
      </c>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row>
    <row r="29" spans="1:79" s="85" customFormat="1" ht="25.5" x14ac:dyDescent="0.2">
      <c r="A29" s="150" t="s">
        <v>554</v>
      </c>
      <c r="B29" s="95" t="s">
        <v>8</v>
      </c>
      <c r="C29" s="95" t="s">
        <v>2</v>
      </c>
      <c r="D29" s="131">
        <v>15.683</v>
      </c>
      <c r="E29" s="146" t="s">
        <v>347</v>
      </c>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row>
    <row r="30" spans="1:79" s="98" customFormat="1" ht="25.5" x14ac:dyDescent="0.2">
      <c r="A30" s="150" t="s">
        <v>555</v>
      </c>
      <c r="B30" s="95" t="s">
        <v>3</v>
      </c>
      <c r="C30" s="95" t="s">
        <v>2</v>
      </c>
      <c r="D30" s="131">
        <v>14.35</v>
      </c>
      <c r="E30" s="146" t="s">
        <v>384</v>
      </c>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row>
    <row r="31" spans="1:79" s="85" customFormat="1" ht="51" x14ac:dyDescent="0.2">
      <c r="A31" s="150" t="s">
        <v>556</v>
      </c>
      <c r="B31" s="95" t="s">
        <v>3</v>
      </c>
      <c r="C31" s="95" t="s">
        <v>2</v>
      </c>
      <c r="D31" s="131">
        <v>13.85</v>
      </c>
      <c r="E31" s="146" t="s">
        <v>507</v>
      </c>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row>
    <row r="32" spans="1:79" s="85" customFormat="1" ht="25.5" x14ac:dyDescent="0.2">
      <c r="A32" s="150" t="s">
        <v>557</v>
      </c>
      <c r="B32" s="95" t="s">
        <v>8</v>
      </c>
      <c r="C32" s="95" t="s">
        <v>2</v>
      </c>
      <c r="D32" s="131">
        <v>13.789</v>
      </c>
      <c r="E32" s="146" t="s">
        <v>476</v>
      </c>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row>
    <row r="33" spans="1:79" s="85" customFormat="1" ht="38.25" x14ac:dyDescent="0.2">
      <c r="A33" s="150" t="s">
        <v>558</v>
      </c>
      <c r="B33" s="95" t="s">
        <v>8</v>
      </c>
      <c r="C33" s="95" t="s">
        <v>2</v>
      </c>
      <c r="D33" s="131">
        <v>13.789</v>
      </c>
      <c r="E33" s="146" t="s">
        <v>479</v>
      </c>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row>
    <row r="34" spans="1:79" s="85" customFormat="1" ht="25.5" x14ac:dyDescent="0.2">
      <c r="A34" s="150" t="s">
        <v>559</v>
      </c>
      <c r="B34" s="95" t="s">
        <v>281</v>
      </c>
      <c r="C34" s="95" t="s">
        <v>2</v>
      </c>
      <c r="D34" s="131">
        <v>13.4</v>
      </c>
      <c r="E34" s="146" t="s">
        <v>365</v>
      </c>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row>
    <row r="35" spans="1:79" s="85" customFormat="1" ht="51" x14ac:dyDescent="0.2">
      <c r="A35" s="150" t="s">
        <v>560</v>
      </c>
      <c r="B35" s="95" t="s">
        <v>3</v>
      </c>
      <c r="C35" s="95" t="s">
        <v>2</v>
      </c>
      <c r="D35" s="131">
        <v>13.212</v>
      </c>
      <c r="E35" s="146" t="s">
        <v>376</v>
      </c>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row>
    <row r="36" spans="1:79" s="85" customFormat="1" ht="38.25" x14ac:dyDescent="0.2">
      <c r="A36" s="150" t="s">
        <v>561</v>
      </c>
      <c r="B36" s="95" t="s">
        <v>8</v>
      </c>
      <c r="C36" s="95" t="s">
        <v>2</v>
      </c>
      <c r="D36" s="131">
        <v>13.212</v>
      </c>
      <c r="E36" s="146" t="s">
        <v>339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row>
    <row r="37" spans="1:79" s="85" customFormat="1" ht="38.25" x14ac:dyDescent="0.2">
      <c r="A37" s="150" t="s">
        <v>562</v>
      </c>
      <c r="B37" s="95" t="s">
        <v>3</v>
      </c>
      <c r="C37" s="95" t="s">
        <v>2</v>
      </c>
      <c r="D37" s="131">
        <v>13.212</v>
      </c>
      <c r="E37" s="146" t="s">
        <v>381</v>
      </c>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row>
    <row r="38" spans="1:79" s="85" customFormat="1" ht="38.25" x14ac:dyDescent="0.2">
      <c r="A38" s="150" t="s">
        <v>563</v>
      </c>
      <c r="B38" s="95" t="s">
        <v>8</v>
      </c>
      <c r="C38" s="95" t="s">
        <v>2</v>
      </c>
      <c r="D38" s="131">
        <v>13.212</v>
      </c>
      <c r="E38" s="146" t="s">
        <v>349</v>
      </c>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row>
    <row r="39" spans="1:79" s="85" customFormat="1" ht="25.5" x14ac:dyDescent="0.2">
      <c r="A39" s="150" t="s">
        <v>564</v>
      </c>
      <c r="B39" s="95" t="s">
        <v>3</v>
      </c>
      <c r="C39" s="95" t="s">
        <v>2</v>
      </c>
      <c r="D39" s="131">
        <v>13.212</v>
      </c>
      <c r="E39" s="146" t="s">
        <v>392</v>
      </c>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row>
    <row r="40" spans="1:79" s="85" customFormat="1" ht="76.5" x14ac:dyDescent="0.2">
      <c r="A40" s="150" t="s">
        <v>565</v>
      </c>
      <c r="B40" s="95" t="s">
        <v>281</v>
      </c>
      <c r="C40" s="95" t="s">
        <v>5</v>
      </c>
      <c r="D40" s="131">
        <v>12.779</v>
      </c>
      <c r="E40" s="146" t="s">
        <v>427</v>
      </c>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row>
    <row r="41" spans="1:79" s="85" customFormat="1" ht="51" x14ac:dyDescent="0.2">
      <c r="A41" s="150" t="s">
        <v>566</v>
      </c>
      <c r="B41" s="95" t="s">
        <v>1</v>
      </c>
      <c r="C41" s="95" t="s">
        <v>2</v>
      </c>
      <c r="D41" s="131">
        <v>12.779</v>
      </c>
      <c r="E41" s="146" t="s">
        <v>353</v>
      </c>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row>
    <row r="42" spans="1:79" s="85" customFormat="1" ht="38.25" x14ac:dyDescent="0.2">
      <c r="A42" s="150" t="s">
        <v>567</v>
      </c>
      <c r="B42" s="95" t="s">
        <v>281</v>
      </c>
      <c r="C42" s="95" t="s">
        <v>2</v>
      </c>
      <c r="D42" s="131">
        <v>12.085000000000001</v>
      </c>
      <c r="E42" s="146" t="s">
        <v>378</v>
      </c>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row>
    <row r="43" spans="1:79" s="85" customFormat="1" ht="51" x14ac:dyDescent="0.2">
      <c r="A43" s="150" t="s">
        <v>568</v>
      </c>
      <c r="B43" s="95" t="s">
        <v>3</v>
      </c>
      <c r="C43" s="95" t="s">
        <v>2</v>
      </c>
      <c r="D43" s="131">
        <v>11.815</v>
      </c>
      <c r="E43" s="146" t="s">
        <v>443</v>
      </c>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row>
    <row r="44" spans="1:79" s="85" customFormat="1" ht="51" x14ac:dyDescent="0.2">
      <c r="A44" s="150" t="s">
        <v>569</v>
      </c>
      <c r="B44" s="95" t="s">
        <v>3</v>
      </c>
      <c r="C44" s="95" t="s">
        <v>2</v>
      </c>
      <c r="D44" s="131">
        <v>11.273999999999999</v>
      </c>
      <c r="E44" s="146" t="s">
        <v>372</v>
      </c>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row>
    <row r="45" spans="1:79" s="85" customFormat="1" ht="25.5" x14ac:dyDescent="0.2">
      <c r="A45" s="150" t="s">
        <v>570</v>
      </c>
      <c r="B45" s="95" t="s">
        <v>8</v>
      </c>
      <c r="C45" s="95" t="s">
        <v>2</v>
      </c>
      <c r="D45" s="131">
        <v>11.273999999999999</v>
      </c>
      <c r="E45" s="146" t="s">
        <v>341</v>
      </c>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row>
    <row r="46" spans="1:79" s="85" customFormat="1" ht="25.5" x14ac:dyDescent="0.2">
      <c r="A46" s="150" t="s">
        <v>571</v>
      </c>
      <c r="B46" s="95" t="s">
        <v>8</v>
      </c>
      <c r="C46" s="95" t="s">
        <v>2</v>
      </c>
      <c r="D46" s="131">
        <v>11.273999999999999</v>
      </c>
      <c r="E46" s="146" t="s">
        <v>446</v>
      </c>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row>
    <row r="47" spans="1:79" s="85" customFormat="1" ht="63.75" x14ac:dyDescent="0.2">
      <c r="A47" s="150" t="s">
        <v>572</v>
      </c>
      <c r="B47" s="95" t="s">
        <v>281</v>
      </c>
      <c r="C47" s="95" t="s">
        <v>2</v>
      </c>
      <c r="D47" s="131">
        <v>11.217000000000001</v>
      </c>
      <c r="E47" s="146" t="s">
        <v>521</v>
      </c>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row>
    <row r="48" spans="1:79" s="85" customFormat="1" ht="38.25" x14ac:dyDescent="0.2">
      <c r="A48" s="150" t="s">
        <v>573</v>
      </c>
      <c r="B48" s="95" t="s">
        <v>1</v>
      </c>
      <c r="C48" s="95" t="s">
        <v>2</v>
      </c>
      <c r="D48" s="131">
        <v>10.9</v>
      </c>
      <c r="E48" s="146" t="s">
        <v>455</v>
      </c>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row>
    <row r="49" spans="1:79" s="85" customFormat="1" ht="38.25" x14ac:dyDescent="0.2">
      <c r="A49" s="150" t="s">
        <v>574</v>
      </c>
      <c r="B49" s="95" t="s">
        <v>3</v>
      </c>
      <c r="C49" s="95" t="s">
        <v>2</v>
      </c>
      <c r="D49" s="131">
        <v>10.753</v>
      </c>
      <c r="E49" s="146" t="s">
        <v>502</v>
      </c>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row>
    <row r="50" spans="1:79" s="85" customFormat="1" ht="38.25" x14ac:dyDescent="0.2">
      <c r="A50" s="150" t="s">
        <v>575</v>
      </c>
      <c r="B50" s="95" t="s">
        <v>3</v>
      </c>
      <c r="C50" s="95" t="s">
        <v>2</v>
      </c>
      <c r="D50" s="131">
        <v>10.753</v>
      </c>
      <c r="E50" s="146" t="s">
        <v>393</v>
      </c>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row>
    <row r="51" spans="1:79" s="85" customFormat="1" ht="38.25" x14ac:dyDescent="0.2">
      <c r="A51" s="150" t="s">
        <v>576</v>
      </c>
      <c r="B51" s="95" t="s">
        <v>8</v>
      </c>
      <c r="C51" s="95" t="s">
        <v>2</v>
      </c>
      <c r="D51" s="131">
        <v>10.753</v>
      </c>
      <c r="E51" s="146" t="s">
        <v>500</v>
      </c>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row>
    <row r="52" spans="1:79" s="85" customFormat="1" ht="51" x14ac:dyDescent="0.2">
      <c r="A52" s="150" t="s">
        <v>577</v>
      </c>
      <c r="B52" s="95" t="s">
        <v>3</v>
      </c>
      <c r="C52" s="95" t="s">
        <v>2</v>
      </c>
      <c r="D52" s="131">
        <v>10.323</v>
      </c>
      <c r="E52" s="146" t="s">
        <v>463</v>
      </c>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row>
    <row r="53" spans="1:79" s="85" customFormat="1" ht="38.25" x14ac:dyDescent="0.2">
      <c r="A53" s="150" t="s">
        <v>578</v>
      </c>
      <c r="B53" s="95" t="s">
        <v>1</v>
      </c>
      <c r="C53" s="95" t="s">
        <v>2</v>
      </c>
      <c r="D53" s="131">
        <v>10.323</v>
      </c>
      <c r="E53" s="146" t="s">
        <v>419</v>
      </c>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row>
    <row r="54" spans="1:79" s="85" customFormat="1" ht="51" x14ac:dyDescent="0.2">
      <c r="A54" s="150" t="s">
        <v>579</v>
      </c>
      <c r="B54" s="95" t="s">
        <v>281</v>
      </c>
      <c r="C54" s="95" t="s">
        <v>2</v>
      </c>
      <c r="D54" s="131">
        <v>10.323</v>
      </c>
      <c r="E54" s="146" t="s">
        <v>367</v>
      </c>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row>
    <row r="55" spans="1:79" s="85" customFormat="1" ht="38.25" x14ac:dyDescent="0.2">
      <c r="A55" s="150" t="s">
        <v>580</v>
      </c>
      <c r="B55" s="95" t="s">
        <v>8</v>
      </c>
      <c r="C55" s="95" t="s">
        <v>3</v>
      </c>
      <c r="D55" s="131">
        <v>10.068</v>
      </c>
      <c r="E55" s="146" t="s">
        <v>344</v>
      </c>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row>
    <row r="56" spans="1:79" s="85" customFormat="1" ht="38.25" x14ac:dyDescent="0.2">
      <c r="A56" s="150" t="s">
        <v>581</v>
      </c>
      <c r="B56" s="95" t="s">
        <v>3</v>
      </c>
      <c r="C56" s="95" t="s">
        <v>1</v>
      </c>
      <c r="D56" s="131">
        <v>9.2309999999999999</v>
      </c>
      <c r="E56" s="146" t="s">
        <v>357</v>
      </c>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row>
    <row r="57" spans="1:79" s="85" customFormat="1" ht="38.25" x14ac:dyDescent="0.2">
      <c r="A57" s="95" t="s">
        <v>582</v>
      </c>
      <c r="B57" s="95" t="s">
        <v>3</v>
      </c>
      <c r="C57" s="95" t="s">
        <v>2</v>
      </c>
      <c r="D57" s="131">
        <v>9</v>
      </c>
      <c r="E57" s="89" t="s">
        <v>406</v>
      </c>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row>
    <row r="58" spans="1:79" s="85" customFormat="1" ht="38.25" x14ac:dyDescent="0.2">
      <c r="A58" s="150" t="s">
        <v>583</v>
      </c>
      <c r="B58" s="95" t="s">
        <v>3</v>
      </c>
      <c r="C58" s="95" t="s">
        <v>2</v>
      </c>
      <c r="D58" s="131">
        <v>8.91</v>
      </c>
      <c r="E58" s="146" t="s">
        <v>515</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row>
    <row r="59" spans="1:79" s="85" customFormat="1" ht="38.25" x14ac:dyDescent="0.2">
      <c r="A59" s="150" t="s">
        <v>584</v>
      </c>
      <c r="B59" s="95" t="s">
        <v>281</v>
      </c>
      <c r="C59" s="95" t="s">
        <v>3</v>
      </c>
      <c r="D59" s="131">
        <v>8.8000000000000007</v>
      </c>
      <c r="E59" s="146" t="s">
        <v>436</v>
      </c>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row>
    <row r="60" spans="1:79" s="85" customFormat="1" ht="25.5" x14ac:dyDescent="0.2">
      <c r="A60" s="150" t="s">
        <v>585</v>
      </c>
      <c r="B60" s="95" t="s">
        <v>281</v>
      </c>
      <c r="C60" s="95" t="s">
        <v>2</v>
      </c>
      <c r="D60" s="131">
        <v>8.8000000000000007</v>
      </c>
      <c r="E60" s="146" t="s">
        <v>429</v>
      </c>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row>
    <row r="61" spans="1:79" s="85" customFormat="1" ht="38.25" x14ac:dyDescent="0.2">
      <c r="A61" s="150" t="s">
        <v>586</v>
      </c>
      <c r="B61" s="95" t="s">
        <v>1</v>
      </c>
      <c r="C61" s="95" t="s">
        <v>2</v>
      </c>
      <c r="D61" s="131">
        <v>8.7129999999999992</v>
      </c>
      <c r="E61" s="146" t="s">
        <v>452</v>
      </c>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row>
    <row r="62" spans="1:79" s="85" customFormat="1" ht="38.25" x14ac:dyDescent="0.2">
      <c r="A62" s="150" t="s">
        <v>587</v>
      </c>
      <c r="B62" s="95" t="s">
        <v>281</v>
      </c>
      <c r="C62" s="95" t="s">
        <v>2</v>
      </c>
      <c r="D62" s="131">
        <v>8.625</v>
      </c>
      <c r="E62" s="146" t="s">
        <v>435</v>
      </c>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row>
    <row r="63" spans="1:79" s="85" customFormat="1" ht="38.25" x14ac:dyDescent="0.2">
      <c r="A63" s="150" t="s">
        <v>588</v>
      </c>
      <c r="B63" s="95" t="s">
        <v>281</v>
      </c>
      <c r="C63" s="95" t="s">
        <v>2</v>
      </c>
      <c r="D63" s="131">
        <v>8.0050000000000008</v>
      </c>
      <c r="E63" s="146" t="s">
        <v>358</v>
      </c>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row>
    <row r="64" spans="1:79" s="85" customFormat="1" ht="38.25" x14ac:dyDescent="0.2">
      <c r="A64" s="150" t="s">
        <v>589</v>
      </c>
      <c r="B64" s="95" t="s">
        <v>1</v>
      </c>
      <c r="C64" s="95" t="s">
        <v>2</v>
      </c>
      <c r="D64" s="131">
        <v>8.0050000000000008</v>
      </c>
      <c r="E64" s="146" t="s">
        <v>351</v>
      </c>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row>
    <row r="65" spans="1:79" s="85" customFormat="1" ht="38.25" x14ac:dyDescent="0.2">
      <c r="A65" s="150" t="s">
        <v>590</v>
      </c>
      <c r="B65" s="95" t="s">
        <v>1</v>
      </c>
      <c r="C65" s="95" t="s">
        <v>2</v>
      </c>
      <c r="D65" s="131">
        <v>8.0050000000000008</v>
      </c>
      <c r="E65" s="146" t="s">
        <v>430</v>
      </c>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row>
    <row r="66" spans="1:79" s="85" customFormat="1" ht="38.25" x14ac:dyDescent="0.2">
      <c r="A66" s="150" t="s">
        <v>591</v>
      </c>
      <c r="B66" s="95" t="s">
        <v>281</v>
      </c>
      <c r="C66" s="95" t="s">
        <v>2</v>
      </c>
      <c r="D66" s="131">
        <v>8.0050000000000008</v>
      </c>
      <c r="E66" s="146" t="s">
        <v>391</v>
      </c>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row>
    <row r="67" spans="1:79" s="85" customFormat="1" ht="38.25" x14ac:dyDescent="0.2">
      <c r="A67" s="150" t="s">
        <v>592</v>
      </c>
      <c r="B67" s="95" t="s">
        <v>281</v>
      </c>
      <c r="C67" s="95" t="s">
        <v>2</v>
      </c>
      <c r="D67" s="131">
        <v>8.0050000000000008</v>
      </c>
      <c r="E67" s="146" t="s">
        <v>366</v>
      </c>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row>
    <row r="68" spans="1:79" s="85" customFormat="1" ht="25.5" x14ac:dyDescent="0.2">
      <c r="A68" s="150" t="s">
        <v>593</v>
      </c>
      <c r="B68" s="95" t="s">
        <v>3</v>
      </c>
      <c r="C68" s="95" t="s">
        <v>2</v>
      </c>
      <c r="D68" s="131">
        <v>7.5629999999999997</v>
      </c>
      <c r="E68" s="146" t="s">
        <v>401</v>
      </c>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row>
    <row r="69" spans="1:79" s="85" customFormat="1" ht="38.25" x14ac:dyDescent="0.2">
      <c r="A69" s="150" t="s">
        <v>594</v>
      </c>
      <c r="B69" s="95" t="s">
        <v>3</v>
      </c>
      <c r="C69" s="95" t="s">
        <v>2</v>
      </c>
      <c r="D69" s="131">
        <v>7.5629999999999997</v>
      </c>
      <c r="E69" s="146" t="s">
        <v>319</v>
      </c>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row>
    <row r="70" spans="1:79" s="85" customFormat="1" ht="38.25" x14ac:dyDescent="0.2">
      <c r="A70" s="150" t="s">
        <v>595</v>
      </c>
      <c r="B70" s="95" t="s">
        <v>8</v>
      </c>
      <c r="C70" s="95" t="s">
        <v>2</v>
      </c>
      <c r="D70" s="131">
        <v>7.4969999999999999</v>
      </c>
      <c r="E70" s="146" t="s">
        <v>338</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row>
    <row r="71" spans="1:79" s="85" customFormat="1" ht="38.25" x14ac:dyDescent="0.2">
      <c r="A71" s="150" t="s">
        <v>596</v>
      </c>
      <c r="B71" s="95" t="s">
        <v>8</v>
      </c>
      <c r="C71" s="95" t="s">
        <v>2</v>
      </c>
      <c r="D71" s="131">
        <v>7.4969999999999999</v>
      </c>
      <c r="E71" s="146" t="s">
        <v>447</v>
      </c>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row>
    <row r="72" spans="1:79" s="85" customFormat="1" ht="38.25" x14ac:dyDescent="0.2">
      <c r="A72" s="150" t="s">
        <v>597</v>
      </c>
      <c r="B72" s="95" t="s">
        <v>281</v>
      </c>
      <c r="C72" s="95" t="s">
        <v>2</v>
      </c>
      <c r="D72" s="131">
        <v>7.3280000000000003</v>
      </c>
      <c r="E72" s="146" t="s">
        <v>520</v>
      </c>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row>
    <row r="73" spans="1:79" s="85" customFormat="1" ht="38.25" x14ac:dyDescent="0.2">
      <c r="A73" s="150" t="s">
        <v>598</v>
      </c>
      <c r="B73" s="95" t="s">
        <v>281</v>
      </c>
      <c r="C73" s="95" t="s">
        <v>2</v>
      </c>
      <c r="D73" s="143">
        <v>7.298</v>
      </c>
      <c r="E73" s="146" t="s">
        <v>422</v>
      </c>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row>
    <row r="74" spans="1:79" s="85" customFormat="1" ht="51" x14ac:dyDescent="0.2">
      <c r="A74" s="95" t="s">
        <v>599</v>
      </c>
      <c r="B74" s="95" t="s">
        <v>1</v>
      </c>
      <c r="C74" s="95" t="s">
        <v>2</v>
      </c>
      <c r="D74" s="143">
        <v>7.298</v>
      </c>
      <c r="E74" s="89" t="s">
        <v>321</v>
      </c>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row>
    <row r="75" spans="1:79" s="85" customFormat="1" ht="38.25" x14ac:dyDescent="0.2">
      <c r="A75" s="150" t="s">
        <v>600</v>
      </c>
      <c r="B75" s="95" t="s">
        <v>1</v>
      </c>
      <c r="C75" s="95" t="s">
        <v>2</v>
      </c>
      <c r="D75" s="143">
        <v>7.298</v>
      </c>
      <c r="E75" s="146" t="s">
        <v>517</v>
      </c>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row>
    <row r="76" spans="1:79" s="85" customFormat="1" ht="38.25" x14ac:dyDescent="0.2">
      <c r="A76" s="150" t="s">
        <v>601</v>
      </c>
      <c r="B76" s="95" t="s">
        <v>5</v>
      </c>
      <c r="C76" s="95" t="s">
        <v>2</v>
      </c>
      <c r="D76" s="143">
        <v>7.298</v>
      </c>
      <c r="E76" s="146" t="s">
        <v>390</v>
      </c>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row>
    <row r="77" spans="1:79" s="85" customFormat="1" ht="38.25" x14ac:dyDescent="0.2">
      <c r="A77" s="96" t="s">
        <v>602</v>
      </c>
      <c r="B77" s="95" t="s">
        <v>5</v>
      </c>
      <c r="C77" s="95" t="s">
        <v>2</v>
      </c>
      <c r="D77" s="131">
        <v>7.0910000000000002</v>
      </c>
      <c r="E77" s="89" t="s">
        <v>415</v>
      </c>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row>
    <row r="78" spans="1:79" s="85" customFormat="1" ht="38.25" x14ac:dyDescent="0.2">
      <c r="A78" s="96" t="s">
        <v>603</v>
      </c>
      <c r="B78" s="95" t="s">
        <v>281</v>
      </c>
      <c r="C78" s="95" t="s">
        <v>2</v>
      </c>
      <c r="D78" s="131">
        <v>7.0910000000000002</v>
      </c>
      <c r="E78" s="89" t="s">
        <v>474</v>
      </c>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row>
    <row r="79" spans="1:79" s="85" customFormat="1" ht="38.25" x14ac:dyDescent="0.2">
      <c r="A79" s="150" t="s">
        <v>604</v>
      </c>
      <c r="B79" s="95" t="s">
        <v>281</v>
      </c>
      <c r="C79" s="95" t="s">
        <v>4</v>
      </c>
      <c r="D79" s="131">
        <v>7.0910000000000002</v>
      </c>
      <c r="E79" s="146" t="s">
        <v>457</v>
      </c>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row>
    <row r="80" spans="1:79" s="85" customFormat="1" ht="51" x14ac:dyDescent="0.2">
      <c r="A80" s="150" t="s">
        <v>605</v>
      </c>
      <c r="B80" s="95" t="s">
        <v>1</v>
      </c>
      <c r="C80" s="95" t="s">
        <v>2</v>
      </c>
      <c r="D80" s="131">
        <v>7.0910000000000002</v>
      </c>
      <c r="E80" s="146" t="s">
        <v>519</v>
      </c>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row>
    <row r="81" spans="1:79" s="85" customFormat="1" ht="38.25" x14ac:dyDescent="0.2">
      <c r="A81" s="150" t="s">
        <v>606</v>
      </c>
      <c r="B81" s="95" t="s">
        <v>281</v>
      </c>
      <c r="C81" s="95" t="s">
        <v>2</v>
      </c>
      <c r="D81" s="131">
        <v>7.0910000000000002</v>
      </c>
      <c r="E81" s="146" t="s">
        <v>368</v>
      </c>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row>
    <row r="82" spans="1:79" s="85" customFormat="1" ht="25.5" x14ac:dyDescent="0.2">
      <c r="A82" s="150" t="s">
        <v>607</v>
      </c>
      <c r="B82" s="95" t="s">
        <v>3</v>
      </c>
      <c r="C82" s="95" t="s">
        <v>2</v>
      </c>
      <c r="D82" s="131">
        <v>6.9089999999999998</v>
      </c>
      <c r="E82" s="146" t="s">
        <v>461</v>
      </c>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row>
    <row r="83" spans="1:79" s="85" customFormat="1" ht="25.5" x14ac:dyDescent="0.2">
      <c r="A83" s="150" t="s">
        <v>608</v>
      </c>
      <c r="B83" s="95" t="s">
        <v>3</v>
      </c>
      <c r="C83" s="95" t="s">
        <v>2</v>
      </c>
      <c r="D83" s="131">
        <v>6.9089999999999998</v>
      </c>
      <c r="E83" s="146" t="s">
        <v>373</v>
      </c>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row>
    <row r="84" spans="1:79" s="85" customFormat="1" ht="38.25" x14ac:dyDescent="0.2">
      <c r="A84" s="150" t="s">
        <v>609</v>
      </c>
      <c r="B84" s="95" t="s">
        <v>8</v>
      </c>
      <c r="C84" s="95" t="s">
        <v>2</v>
      </c>
      <c r="D84" s="131">
        <v>6.9089999999999998</v>
      </c>
      <c r="E84" s="146" t="s">
        <v>499</v>
      </c>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row>
    <row r="85" spans="1:79" s="85" customFormat="1" ht="63.75" x14ac:dyDescent="0.2">
      <c r="A85" s="150" t="s">
        <v>610</v>
      </c>
      <c r="B85" s="95" t="s">
        <v>3</v>
      </c>
      <c r="C85" s="95" t="s">
        <v>2</v>
      </c>
      <c r="D85" s="131">
        <v>6.9089999999999998</v>
      </c>
      <c r="E85" s="146" t="s">
        <v>386</v>
      </c>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row>
    <row r="86" spans="1:79" s="85" customFormat="1" ht="38.25" x14ac:dyDescent="0.2">
      <c r="A86" s="150" t="s">
        <v>611</v>
      </c>
      <c r="B86" s="95" t="s">
        <v>281</v>
      </c>
      <c r="C86" s="95" t="s">
        <v>2</v>
      </c>
      <c r="D86" s="131">
        <v>6.6269999999999998</v>
      </c>
      <c r="E86" s="146" t="s">
        <v>320</v>
      </c>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row>
    <row r="87" spans="1:79" s="85" customFormat="1" ht="38.25" x14ac:dyDescent="0.2">
      <c r="A87" s="150" t="s">
        <v>612</v>
      </c>
      <c r="B87" s="95" t="s">
        <v>1</v>
      </c>
      <c r="C87" s="95" t="s">
        <v>2</v>
      </c>
      <c r="D87" s="131">
        <v>6.6269999999999998</v>
      </c>
      <c r="E87" s="146" t="s">
        <v>432</v>
      </c>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row>
    <row r="88" spans="1:79" s="85" customFormat="1" ht="38.25" x14ac:dyDescent="0.2">
      <c r="A88" s="150" t="s">
        <v>613</v>
      </c>
      <c r="B88" s="95" t="s">
        <v>281</v>
      </c>
      <c r="C88" s="95" t="s">
        <v>2</v>
      </c>
      <c r="D88" s="131">
        <v>6.6269999999999998</v>
      </c>
      <c r="E88" s="146" t="s">
        <v>370</v>
      </c>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row>
    <row r="89" spans="1:79" s="85" customFormat="1" ht="38.25" x14ac:dyDescent="0.2">
      <c r="A89" s="150" t="s">
        <v>614</v>
      </c>
      <c r="B89" s="95" t="s">
        <v>8</v>
      </c>
      <c r="C89" s="95" t="s">
        <v>2</v>
      </c>
      <c r="D89" s="131">
        <v>6.6219999999999999</v>
      </c>
      <c r="E89" s="146" t="s">
        <v>498</v>
      </c>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row>
    <row r="90" spans="1:79" s="85" customFormat="1" ht="76.5" x14ac:dyDescent="0.2">
      <c r="A90" s="150" t="s">
        <v>615</v>
      </c>
      <c r="B90" s="95" t="s">
        <v>3</v>
      </c>
      <c r="C90" s="95" t="s">
        <v>2</v>
      </c>
      <c r="D90" s="131">
        <v>6.6219999999999999</v>
      </c>
      <c r="E90" s="146" t="s">
        <v>374</v>
      </c>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row>
    <row r="91" spans="1:79" s="85" customFormat="1" ht="51" x14ac:dyDescent="0.2">
      <c r="A91" s="150" t="s">
        <v>616</v>
      </c>
      <c r="B91" s="95" t="s">
        <v>3</v>
      </c>
      <c r="C91" s="95" t="s">
        <v>2</v>
      </c>
      <c r="D91" s="131">
        <v>6.6219999999999999</v>
      </c>
      <c r="E91" s="146" t="s">
        <v>296</v>
      </c>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row>
    <row r="92" spans="1:79" s="85" customFormat="1" ht="38.25" x14ac:dyDescent="0.2">
      <c r="A92" s="150" t="s">
        <v>617</v>
      </c>
      <c r="B92" s="95" t="s">
        <v>3</v>
      </c>
      <c r="C92" s="95" t="s">
        <v>2</v>
      </c>
      <c r="D92" s="131">
        <v>6.6219999999999999</v>
      </c>
      <c r="E92" s="146" t="s">
        <v>439</v>
      </c>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row>
    <row r="93" spans="1:79" s="85" customFormat="1" ht="38.25" x14ac:dyDescent="0.2">
      <c r="A93" s="95" t="s">
        <v>618</v>
      </c>
      <c r="B93" s="95" t="s">
        <v>3</v>
      </c>
      <c r="C93" s="95" t="s">
        <v>8</v>
      </c>
      <c r="D93" s="131">
        <v>6.6219999999999999</v>
      </c>
      <c r="E93" s="89" t="s">
        <v>396</v>
      </c>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row>
    <row r="94" spans="1:79" s="85" customFormat="1" ht="38.25" x14ac:dyDescent="0.2">
      <c r="A94" s="150" t="s">
        <v>619</v>
      </c>
      <c r="B94" s="95" t="s">
        <v>3</v>
      </c>
      <c r="C94" s="95" t="s">
        <v>2</v>
      </c>
      <c r="D94" s="131">
        <v>6.6219999999999999</v>
      </c>
      <c r="E94" s="146" t="s">
        <v>387</v>
      </c>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row>
    <row r="95" spans="1:79" s="85" customFormat="1" ht="51" x14ac:dyDescent="0.2">
      <c r="A95" s="150" t="s">
        <v>620</v>
      </c>
      <c r="B95" s="95" t="s">
        <v>3</v>
      </c>
      <c r="C95" s="95" t="s">
        <v>2</v>
      </c>
      <c r="D95" s="131">
        <v>6.6219999999999999</v>
      </c>
      <c r="E95" s="146" t="s">
        <v>389</v>
      </c>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row>
    <row r="96" spans="1:79" s="85" customFormat="1" ht="51" x14ac:dyDescent="0.2">
      <c r="A96" s="150" t="s">
        <v>621</v>
      </c>
      <c r="B96" s="95" t="s">
        <v>3</v>
      </c>
      <c r="C96" s="95" t="s">
        <v>8</v>
      </c>
      <c r="D96" s="131">
        <v>6.6219999999999999</v>
      </c>
      <c r="E96" s="146" t="s">
        <v>409</v>
      </c>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row>
    <row r="97" spans="1:79" s="85" customFormat="1" ht="51" x14ac:dyDescent="0.2">
      <c r="A97" s="150" t="s">
        <v>622</v>
      </c>
      <c r="B97" s="95" t="s">
        <v>5</v>
      </c>
      <c r="C97" s="95" t="s">
        <v>2</v>
      </c>
      <c r="D97" s="131">
        <v>6.6219999999999999</v>
      </c>
      <c r="E97" s="146" t="s">
        <v>417</v>
      </c>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row>
    <row r="98" spans="1:79" s="85" customFormat="1" ht="25.5" x14ac:dyDescent="0.2">
      <c r="A98" s="150" t="s">
        <v>623</v>
      </c>
      <c r="B98" s="95" t="s">
        <v>3</v>
      </c>
      <c r="C98" s="95" t="s">
        <v>2</v>
      </c>
      <c r="D98" s="131">
        <v>6.431</v>
      </c>
      <c r="E98" s="146" t="s">
        <v>298</v>
      </c>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row>
    <row r="99" spans="1:79" s="85" customFormat="1" ht="38.25" x14ac:dyDescent="0.2">
      <c r="A99" s="150" t="s">
        <v>624</v>
      </c>
      <c r="B99" s="95" t="s">
        <v>8</v>
      </c>
      <c r="C99" s="95" t="s">
        <v>2</v>
      </c>
      <c r="D99" s="131">
        <v>6.3810000000000002</v>
      </c>
      <c r="E99" s="146" t="s">
        <v>504</v>
      </c>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row>
    <row r="100" spans="1:79" s="85" customFormat="1" ht="51" x14ac:dyDescent="0.2">
      <c r="A100" s="150" t="s">
        <v>625</v>
      </c>
      <c r="B100" s="95" t="s">
        <v>3</v>
      </c>
      <c r="C100" s="95" t="s">
        <v>2</v>
      </c>
      <c r="D100" s="131">
        <v>6.3810000000000002</v>
      </c>
      <c r="E100" s="146" t="s">
        <v>467</v>
      </c>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row>
    <row r="101" spans="1:79" s="85" customFormat="1" ht="25.5" x14ac:dyDescent="0.2">
      <c r="A101" s="95" t="s">
        <v>626</v>
      </c>
      <c r="B101" s="95" t="s">
        <v>3</v>
      </c>
      <c r="C101" s="95" t="s">
        <v>2</v>
      </c>
      <c r="D101" s="131">
        <v>6.2629999999999999</v>
      </c>
      <c r="E101" s="89" t="s">
        <v>440</v>
      </c>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row>
    <row r="102" spans="1:79" s="85" customFormat="1" ht="38.25" x14ac:dyDescent="0.2">
      <c r="A102" s="150" t="s">
        <v>627</v>
      </c>
      <c r="B102" s="95" t="s">
        <v>281</v>
      </c>
      <c r="C102" s="95" t="s">
        <v>2</v>
      </c>
      <c r="D102" s="131">
        <v>6.2080000000000002</v>
      </c>
      <c r="E102" s="146" t="s">
        <v>501</v>
      </c>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row>
    <row r="103" spans="1:79" s="85" customFormat="1" ht="38.25" x14ac:dyDescent="0.2">
      <c r="A103" s="150" t="s">
        <v>628</v>
      </c>
      <c r="B103" s="95" t="s">
        <v>8</v>
      </c>
      <c r="C103" s="95" t="s">
        <v>2</v>
      </c>
      <c r="D103" s="131">
        <v>6.1219999999999999</v>
      </c>
      <c r="E103" s="146" t="s">
        <v>449</v>
      </c>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row>
    <row r="104" spans="1:79" s="85" customFormat="1" ht="38.25" x14ac:dyDescent="0.2">
      <c r="A104" s="150" t="s">
        <v>629</v>
      </c>
      <c r="B104" s="95" t="s">
        <v>1</v>
      </c>
      <c r="C104" s="95" t="s">
        <v>2</v>
      </c>
      <c r="D104" s="131">
        <v>6.1070000000000002</v>
      </c>
      <c r="E104" s="146" t="s">
        <v>456</v>
      </c>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row>
    <row r="105" spans="1:79" s="85" customFormat="1" ht="38.25" x14ac:dyDescent="0.2">
      <c r="A105" s="150" t="s">
        <v>630</v>
      </c>
      <c r="B105" s="95" t="s">
        <v>3</v>
      </c>
      <c r="C105" s="95" t="s">
        <v>2</v>
      </c>
      <c r="D105" s="131">
        <v>6.1050000000000004</v>
      </c>
      <c r="E105" s="146" t="s">
        <v>403</v>
      </c>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row>
    <row r="106" spans="1:79" s="85" customFormat="1" ht="25.5" x14ac:dyDescent="0.2">
      <c r="A106" s="150" t="s">
        <v>631</v>
      </c>
      <c r="B106" s="95" t="s">
        <v>281</v>
      </c>
      <c r="C106" s="95" t="s">
        <v>2</v>
      </c>
      <c r="D106" s="131">
        <v>6.0640000000000001</v>
      </c>
      <c r="E106" s="146" t="s">
        <v>361</v>
      </c>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row>
    <row r="107" spans="1:79" s="85" customFormat="1" ht="25.5" x14ac:dyDescent="0.2">
      <c r="A107" s="150" t="s">
        <v>632</v>
      </c>
      <c r="B107" s="95" t="s">
        <v>1</v>
      </c>
      <c r="C107" s="95" t="s">
        <v>2</v>
      </c>
      <c r="D107" s="131">
        <v>6.0640000000000001</v>
      </c>
      <c r="E107" s="146" t="s">
        <v>453</v>
      </c>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row>
    <row r="108" spans="1:79" s="85" customFormat="1" ht="51" x14ac:dyDescent="0.2">
      <c r="A108" s="150" t="s">
        <v>633</v>
      </c>
      <c r="B108" s="95" t="s">
        <v>1</v>
      </c>
      <c r="C108" s="95" t="s">
        <v>2</v>
      </c>
      <c r="D108" s="131">
        <v>5.9880000000000004</v>
      </c>
      <c r="E108" s="146" t="s">
        <v>518</v>
      </c>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c r="BS108" s="90"/>
      <c r="BT108" s="90"/>
      <c r="BU108" s="90"/>
      <c r="BV108" s="90"/>
      <c r="BW108" s="90"/>
      <c r="BX108" s="90"/>
      <c r="BY108" s="90"/>
      <c r="BZ108" s="90"/>
      <c r="CA108" s="90"/>
    </row>
    <row r="109" spans="1:79" s="85" customFormat="1" ht="25.5" x14ac:dyDescent="0.2">
      <c r="A109" s="150" t="s">
        <v>634</v>
      </c>
      <c r="B109" s="95" t="s">
        <v>3</v>
      </c>
      <c r="C109" s="95" t="s">
        <v>2</v>
      </c>
      <c r="D109" s="131">
        <v>5.7169999999999996</v>
      </c>
      <c r="E109" s="146" t="s">
        <v>459</v>
      </c>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row>
    <row r="110" spans="1:79" s="85" customFormat="1" ht="25.5" x14ac:dyDescent="0.2">
      <c r="A110" s="150" t="s">
        <v>635</v>
      </c>
      <c r="B110" s="95" t="s">
        <v>3</v>
      </c>
      <c r="C110" s="95" t="s">
        <v>2</v>
      </c>
      <c r="D110" s="131">
        <v>5.53</v>
      </c>
      <c r="E110" s="146" t="s">
        <v>402</v>
      </c>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row>
    <row r="111" spans="1:79" s="85" customFormat="1" ht="38.25" x14ac:dyDescent="0.2">
      <c r="A111" s="150" t="s">
        <v>636</v>
      </c>
      <c r="B111" s="95" t="s">
        <v>8</v>
      </c>
      <c r="C111" s="95" t="s">
        <v>2</v>
      </c>
      <c r="D111" s="131">
        <v>5.53</v>
      </c>
      <c r="E111" s="146" t="s">
        <v>448</v>
      </c>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row>
    <row r="112" spans="1:79" s="85" customFormat="1" ht="51" x14ac:dyDescent="0.2">
      <c r="A112" s="150" t="s">
        <v>637</v>
      </c>
      <c r="B112" s="95" t="s">
        <v>281</v>
      </c>
      <c r="C112" s="95" t="s">
        <v>4</v>
      </c>
      <c r="D112" s="131">
        <v>5.52</v>
      </c>
      <c r="E112" s="146" t="s">
        <v>437</v>
      </c>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row>
    <row r="113" spans="1:79" s="85" customFormat="1" ht="38.25" x14ac:dyDescent="0.2">
      <c r="A113" s="150" t="s">
        <v>638</v>
      </c>
      <c r="B113" s="95" t="s">
        <v>281</v>
      </c>
      <c r="C113" s="95" t="s">
        <v>2</v>
      </c>
      <c r="D113" s="131">
        <v>5.476</v>
      </c>
      <c r="E113" s="146" t="s">
        <v>359</v>
      </c>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row>
    <row r="114" spans="1:79" s="85" customFormat="1" ht="38.25" x14ac:dyDescent="0.2">
      <c r="A114" s="95" t="s">
        <v>639</v>
      </c>
      <c r="B114" s="95" t="s">
        <v>281</v>
      </c>
      <c r="C114" s="95" t="s">
        <v>2</v>
      </c>
      <c r="D114" s="143">
        <v>5.3630000000000004</v>
      </c>
      <c r="E114" s="89" t="s">
        <v>428</v>
      </c>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row>
    <row r="115" spans="1:79" s="85" customFormat="1" ht="25.5" x14ac:dyDescent="0.2">
      <c r="A115" s="150" t="s">
        <v>640</v>
      </c>
      <c r="B115" s="95" t="s">
        <v>3</v>
      </c>
      <c r="C115" s="95" t="s">
        <v>2</v>
      </c>
      <c r="D115" s="131">
        <v>5.2530000000000001</v>
      </c>
      <c r="E115" s="146" t="s">
        <v>413</v>
      </c>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row>
    <row r="116" spans="1:79" s="85" customFormat="1" ht="38.25" x14ac:dyDescent="0.2">
      <c r="A116" s="150" t="s">
        <v>641</v>
      </c>
      <c r="B116" s="95" t="s">
        <v>3</v>
      </c>
      <c r="C116" s="95" t="s">
        <v>2</v>
      </c>
      <c r="D116" s="131">
        <v>5.19</v>
      </c>
      <c r="E116" s="146" t="s">
        <v>407</v>
      </c>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c r="BR116" s="90"/>
      <c r="BS116" s="90"/>
      <c r="BT116" s="90"/>
      <c r="BU116" s="90"/>
      <c r="BV116" s="90"/>
      <c r="BW116" s="90"/>
      <c r="BX116" s="90"/>
      <c r="BY116" s="90"/>
      <c r="BZ116" s="90"/>
      <c r="CA116" s="90"/>
    </row>
    <row r="117" spans="1:79" s="85" customFormat="1" ht="25.5" x14ac:dyDescent="0.2">
      <c r="A117" s="150" t="s">
        <v>642</v>
      </c>
      <c r="B117" s="95" t="s">
        <v>3</v>
      </c>
      <c r="C117" s="95" t="s">
        <v>8</v>
      </c>
      <c r="D117" s="131">
        <v>5.0430000000000001</v>
      </c>
      <c r="E117" s="146" t="s">
        <v>514</v>
      </c>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row>
    <row r="118" spans="1:79" s="85" customFormat="1" ht="51" x14ac:dyDescent="0.2">
      <c r="A118" s="150" t="s">
        <v>643</v>
      </c>
      <c r="B118" s="95" t="s">
        <v>3</v>
      </c>
      <c r="C118" s="95" t="s">
        <v>2</v>
      </c>
      <c r="D118" s="131">
        <v>5.0190000000000001</v>
      </c>
      <c r="E118" s="146" t="s">
        <v>398</v>
      </c>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row>
    <row r="119" spans="1:79" s="85" customFormat="1" ht="38.25" x14ac:dyDescent="0.2">
      <c r="A119" s="150" t="s">
        <v>644</v>
      </c>
      <c r="B119" s="95" t="s">
        <v>3</v>
      </c>
      <c r="C119" s="95" t="s">
        <v>2</v>
      </c>
      <c r="D119" s="131">
        <v>4.9960000000000004</v>
      </c>
      <c r="E119" s="146" t="s">
        <v>400</v>
      </c>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row>
    <row r="120" spans="1:79" s="85" customFormat="1" ht="25.5" x14ac:dyDescent="0.2">
      <c r="A120" s="150" t="s">
        <v>645</v>
      </c>
      <c r="B120" s="95" t="s">
        <v>3</v>
      </c>
      <c r="C120" s="95" t="s">
        <v>2</v>
      </c>
      <c r="D120" s="131">
        <v>4.9960000000000004</v>
      </c>
      <c r="E120" s="146" t="s">
        <v>470</v>
      </c>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row>
    <row r="121" spans="1:79" s="85" customFormat="1" ht="51" x14ac:dyDescent="0.2">
      <c r="A121" s="150" t="s">
        <v>646</v>
      </c>
      <c r="B121" s="95" t="s">
        <v>281</v>
      </c>
      <c r="C121" s="95" t="s">
        <v>2</v>
      </c>
      <c r="D121" s="131">
        <v>4.9370000000000003</v>
      </c>
      <c r="E121" s="146" t="s">
        <v>434</v>
      </c>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row>
    <row r="122" spans="1:79" s="85" customFormat="1" ht="38.25" x14ac:dyDescent="0.2">
      <c r="A122" s="150" t="s">
        <v>647</v>
      </c>
      <c r="B122" s="95" t="s">
        <v>281</v>
      </c>
      <c r="C122" s="95" t="s">
        <v>2</v>
      </c>
      <c r="D122" s="131">
        <v>4.9370000000000003</v>
      </c>
      <c r="E122" s="146" t="s">
        <v>379</v>
      </c>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0"/>
      <c r="BY122" s="90"/>
      <c r="BZ122" s="90"/>
      <c r="CA122" s="90"/>
    </row>
    <row r="123" spans="1:79" s="85" customFormat="1" ht="25.5" x14ac:dyDescent="0.2">
      <c r="A123" s="150" t="s">
        <v>648</v>
      </c>
      <c r="B123" s="95" t="s">
        <v>1</v>
      </c>
      <c r="C123" s="95" t="s">
        <v>451</v>
      </c>
      <c r="D123" s="131">
        <v>4.6399999999999997</v>
      </c>
      <c r="E123" s="146" t="s">
        <v>450</v>
      </c>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row>
    <row r="124" spans="1:79" s="85" customFormat="1" ht="38.25" x14ac:dyDescent="0.2">
      <c r="A124" s="150" t="s">
        <v>649</v>
      </c>
      <c r="B124" s="95" t="s">
        <v>3</v>
      </c>
      <c r="C124" s="95" t="s">
        <v>2</v>
      </c>
      <c r="D124" s="131">
        <v>4.4930000000000003</v>
      </c>
      <c r="E124" s="146" t="s">
        <v>478</v>
      </c>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0"/>
      <c r="BU124" s="90"/>
      <c r="BV124" s="90"/>
      <c r="BW124" s="90"/>
      <c r="BX124" s="90"/>
      <c r="BY124" s="90"/>
      <c r="BZ124" s="90"/>
      <c r="CA124" s="90"/>
    </row>
    <row r="125" spans="1:79" s="85" customFormat="1" ht="25.5" x14ac:dyDescent="0.2">
      <c r="A125" s="150" t="s">
        <v>650</v>
      </c>
      <c r="B125" s="95" t="s">
        <v>3</v>
      </c>
      <c r="C125" s="95" t="s">
        <v>2</v>
      </c>
      <c r="D125" s="131">
        <v>4.4930000000000003</v>
      </c>
      <c r="E125" s="146" t="s">
        <v>472</v>
      </c>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row>
    <row r="126" spans="1:79" s="85" customFormat="1" ht="38.25" x14ac:dyDescent="0.2">
      <c r="A126" s="150" t="s">
        <v>651</v>
      </c>
      <c r="B126" s="95" t="s">
        <v>3</v>
      </c>
      <c r="C126" s="95" t="s">
        <v>2</v>
      </c>
      <c r="D126" s="131">
        <v>4.3840000000000003</v>
      </c>
      <c r="E126" s="146" t="s">
        <v>394</v>
      </c>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0"/>
      <c r="BY126" s="90"/>
      <c r="BZ126" s="90"/>
      <c r="CA126" s="90"/>
    </row>
    <row r="127" spans="1:79" s="85" customFormat="1" ht="25.5" x14ac:dyDescent="0.2">
      <c r="A127" s="150" t="s">
        <v>652</v>
      </c>
      <c r="B127" s="95" t="s">
        <v>8</v>
      </c>
      <c r="C127" s="95" t="s">
        <v>2</v>
      </c>
      <c r="D127" s="131">
        <v>4.367</v>
      </c>
      <c r="E127" s="146" t="s">
        <v>345</v>
      </c>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row>
    <row r="128" spans="1:79" s="85" customFormat="1" ht="63.75" x14ac:dyDescent="0.2">
      <c r="A128" s="150" t="s">
        <v>653</v>
      </c>
      <c r="B128" s="95" t="s">
        <v>3</v>
      </c>
      <c r="C128" s="95" t="s">
        <v>8</v>
      </c>
      <c r="D128" s="131">
        <v>4.2960000000000003</v>
      </c>
      <c r="E128" s="146" t="s">
        <v>462</v>
      </c>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0"/>
      <c r="BR128" s="90"/>
      <c r="BS128" s="90"/>
      <c r="BT128" s="90"/>
      <c r="BU128" s="90"/>
      <c r="BV128" s="90"/>
      <c r="BW128" s="90"/>
      <c r="BX128" s="90"/>
      <c r="BY128" s="90"/>
      <c r="BZ128" s="90"/>
      <c r="CA128" s="90"/>
    </row>
    <row r="129" spans="1:79" s="85" customFormat="1" ht="38.25" x14ac:dyDescent="0.2">
      <c r="A129" s="150" t="s">
        <v>654</v>
      </c>
      <c r="B129" s="95" t="s">
        <v>3</v>
      </c>
      <c r="C129" s="95" t="s">
        <v>2</v>
      </c>
      <c r="D129" s="131">
        <v>4.2960000000000003</v>
      </c>
      <c r="E129" s="146" t="s">
        <v>508</v>
      </c>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O129" s="90"/>
      <c r="BP129" s="90"/>
      <c r="BQ129" s="90"/>
      <c r="BR129" s="90"/>
      <c r="BS129" s="90"/>
      <c r="BT129" s="90"/>
      <c r="BU129" s="90"/>
      <c r="BV129" s="90"/>
      <c r="BW129" s="90"/>
      <c r="BX129" s="90"/>
      <c r="BY129" s="90"/>
      <c r="BZ129" s="90"/>
      <c r="CA129" s="90"/>
    </row>
    <row r="130" spans="1:79" s="85" customFormat="1" ht="38.25" x14ac:dyDescent="0.2">
      <c r="A130" s="150" t="s">
        <v>655</v>
      </c>
      <c r="B130" s="95" t="s">
        <v>8</v>
      </c>
      <c r="C130" s="95" t="s">
        <v>2</v>
      </c>
      <c r="D130" s="131">
        <v>4.2539999999999996</v>
      </c>
      <c r="E130" s="146" t="s">
        <v>346</v>
      </c>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0"/>
      <c r="BU130" s="90"/>
      <c r="BV130" s="90"/>
      <c r="BW130" s="90"/>
      <c r="BX130" s="90"/>
      <c r="BY130" s="90"/>
      <c r="BZ130" s="90"/>
      <c r="CA130" s="90"/>
    </row>
    <row r="131" spans="1:79" s="85" customFormat="1" ht="38.25" x14ac:dyDescent="0.2">
      <c r="A131" s="150" t="s">
        <v>656</v>
      </c>
      <c r="B131" s="95" t="s">
        <v>8</v>
      </c>
      <c r="C131" s="95" t="s">
        <v>2</v>
      </c>
      <c r="D131" s="131">
        <v>4.2539999999999996</v>
      </c>
      <c r="E131" s="146" t="s">
        <v>475</v>
      </c>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row>
    <row r="132" spans="1:79" s="85" customFormat="1" ht="38.25" x14ac:dyDescent="0.2">
      <c r="A132" s="150" t="s">
        <v>657</v>
      </c>
      <c r="B132" s="95" t="s">
        <v>1</v>
      </c>
      <c r="C132" s="95" t="s">
        <v>2</v>
      </c>
      <c r="D132" s="131">
        <v>4.2539999999999996</v>
      </c>
      <c r="E132" s="146" t="s">
        <v>297</v>
      </c>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c r="BP132" s="90"/>
      <c r="BQ132" s="90"/>
      <c r="BR132" s="90"/>
      <c r="BS132" s="90"/>
      <c r="BT132" s="90"/>
      <c r="BU132" s="90"/>
      <c r="BV132" s="90"/>
      <c r="BW132" s="90"/>
      <c r="BX132" s="90"/>
      <c r="BY132" s="90"/>
      <c r="BZ132" s="90"/>
      <c r="CA132" s="90"/>
    </row>
    <row r="133" spans="1:79" s="85" customFormat="1" ht="25.5" x14ac:dyDescent="0.2">
      <c r="A133" s="150" t="s">
        <v>658</v>
      </c>
      <c r="B133" s="95" t="s">
        <v>3</v>
      </c>
      <c r="C133" s="95" t="s">
        <v>8</v>
      </c>
      <c r="D133" s="131">
        <v>4.2539999999999996</v>
      </c>
      <c r="E133" s="146" t="s">
        <v>408</v>
      </c>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row>
    <row r="134" spans="1:79" s="85" customFormat="1" ht="38.25" x14ac:dyDescent="0.2">
      <c r="A134" s="150" t="s">
        <v>659</v>
      </c>
      <c r="B134" s="95" t="s">
        <v>8</v>
      </c>
      <c r="C134" s="95" t="s">
        <v>2</v>
      </c>
      <c r="D134" s="131">
        <v>4.2539999999999996</v>
      </c>
      <c r="E134" s="146" t="s">
        <v>348</v>
      </c>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0"/>
      <c r="BR134" s="90"/>
      <c r="BS134" s="90"/>
      <c r="BT134" s="90"/>
      <c r="BU134" s="90"/>
      <c r="BV134" s="90"/>
      <c r="BW134" s="90"/>
      <c r="BX134" s="90"/>
      <c r="BY134" s="90"/>
      <c r="BZ134" s="90"/>
      <c r="CA134" s="90"/>
    </row>
    <row r="135" spans="1:79" s="85" customFormat="1" ht="38.25" x14ac:dyDescent="0.2">
      <c r="A135" s="150" t="s">
        <v>660</v>
      </c>
      <c r="B135" s="95" t="s">
        <v>3</v>
      </c>
      <c r="C135" s="95" t="s">
        <v>2</v>
      </c>
      <c r="D135" s="131">
        <v>4.181</v>
      </c>
      <c r="E135" s="146" t="s">
        <v>377</v>
      </c>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row>
    <row r="136" spans="1:79" s="85" customFormat="1" ht="38.25" x14ac:dyDescent="0.2">
      <c r="A136" s="150" t="s">
        <v>661</v>
      </c>
      <c r="B136" s="95" t="s">
        <v>8</v>
      </c>
      <c r="C136" s="95" t="s">
        <v>3</v>
      </c>
      <c r="D136" s="131">
        <v>4.1710000000000003</v>
      </c>
      <c r="E136" s="146" t="s">
        <v>438</v>
      </c>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row>
    <row r="137" spans="1:79" s="85" customFormat="1" ht="38.25" x14ac:dyDescent="0.2">
      <c r="A137" s="150" t="s">
        <v>662</v>
      </c>
      <c r="B137" s="95" t="s">
        <v>3</v>
      </c>
      <c r="C137" s="95" t="s">
        <v>2</v>
      </c>
      <c r="D137" s="131">
        <v>4.141</v>
      </c>
      <c r="E137" s="146" t="s">
        <v>465</v>
      </c>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row>
    <row r="138" spans="1:79" s="85" customFormat="1" ht="38.25" x14ac:dyDescent="0.2">
      <c r="A138" s="150" t="s">
        <v>663</v>
      </c>
      <c r="B138" s="95" t="s">
        <v>281</v>
      </c>
      <c r="C138" s="95" t="s">
        <v>2</v>
      </c>
      <c r="D138" s="131">
        <v>4.0640000000000001</v>
      </c>
      <c r="E138" s="146" t="s">
        <v>423</v>
      </c>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row>
    <row r="139" spans="1:79" s="85" customFormat="1" ht="38.25" x14ac:dyDescent="0.2">
      <c r="A139" s="150" t="s">
        <v>664</v>
      </c>
      <c r="B139" s="95" t="s">
        <v>3</v>
      </c>
      <c r="C139" s="95" t="s">
        <v>2</v>
      </c>
      <c r="D139" s="131">
        <v>3.9039999999999999</v>
      </c>
      <c r="E139" s="146" t="s">
        <v>420</v>
      </c>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row>
    <row r="140" spans="1:79" s="85" customFormat="1" ht="38.25" x14ac:dyDescent="0.2">
      <c r="A140" s="150" t="s">
        <v>665</v>
      </c>
      <c r="B140" s="95" t="s">
        <v>8</v>
      </c>
      <c r="C140" s="95" t="s">
        <v>2</v>
      </c>
      <c r="D140" s="131">
        <v>3.8319999999999999</v>
      </c>
      <c r="E140" s="146" t="s">
        <v>445</v>
      </c>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0"/>
      <c r="BY140" s="90"/>
      <c r="BZ140" s="90"/>
      <c r="CA140" s="90"/>
    </row>
    <row r="141" spans="1:79" s="85" customFormat="1" ht="38.25" x14ac:dyDescent="0.2">
      <c r="A141" s="150" t="s">
        <v>666</v>
      </c>
      <c r="B141" s="95" t="s">
        <v>3</v>
      </c>
      <c r="C141" s="95" t="s">
        <v>2</v>
      </c>
      <c r="D141" s="131">
        <v>3.605</v>
      </c>
      <c r="E141" s="146" t="s">
        <v>411</v>
      </c>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90"/>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row>
    <row r="142" spans="1:79" s="85" customFormat="1" ht="25.5" x14ac:dyDescent="0.2">
      <c r="A142" s="150" t="s">
        <v>667</v>
      </c>
      <c r="B142" s="95" t="s">
        <v>8</v>
      </c>
      <c r="C142" s="95" t="s">
        <v>2</v>
      </c>
      <c r="D142" s="131">
        <v>3.5859999999999999</v>
      </c>
      <c r="E142" s="146" t="s">
        <v>425</v>
      </c>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c r="BE142" s="90"/>
      <c r="BF142" s="90"/>
      <c r="BG142" s="90"/>
      <c r="BH142" s="90"/>
      <c r="BI142" s="90"/>
      <c r="BJ142" s="90"/>
      <c r="BK142" s="90"/>
      <c r="BL142" s="90"/>
      <c r="BM142" s="90"/>
      <c r="BN142" s="90"/>
      <c r="BO142" s="90"/>
      <c r="BP142" s="90"/>
      <c r="BQ142" s="90"/>
      <c r="BR142" s="90"/>
      <c r="BS142" s="90"/>
      <c r="BT142" s="90"/>
      <c r="BU142" s="90"/>
      <c r="BV142" s="90"/>
      <c r="BW142" s="90"/>
      <c r="BX142" s="90"/>
      <c r="BY142" s="90"/>
      <c r="BZ142" s="90"/>
      <c r="CA142" s="90"/>
    </row>
    <row r="143" spans="1:79" s="85" customFormat="1" ht="63.75" x14ac:dyDescent="0.2">
      <c r="A143" s="150" t="s">
        <v>668</v>
      </c>
      <c r="B143" s="95" t="s">
        <v>3</v>
      </c>
      <c r="C143" s="95" t="s">
        <v>2</v>
      </c>
      <c r="D143" s="131">
        <v>3.5739999999999998</v>
      </c>
      <c r="E143" s="146" t="s">
        <v>364</v>
      </c>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90"/>
      <c r="BC143" s="90"/>
      <c r="BD143" s="90"/>
      <c r="BE143" s="90"/>
      <c r="BF143" s="90"/>
      <c r="BG143" s="90"/>
      <c r="BH143" s="90"/>
      <c r="BI143" s="90"/>
      <c r="BJ143" s="90"/>
      <c r="BK143" s="90"/>
      <c r="BL143" s="90"/>
      <c r="BM143" s="90"/>
      <c r="BN143" s="90"/>
      <c r="BO143" s="90"/>
      <c r="BP143" s="90"/>
      <c r="BQ143" s="90"/>
      <c r="BR143" s="90"/>
      <c r="BS143" s="90"/>
      <c r="BT143" s="90"/>
      <c r="BU143" s="90"/>
      <c r="BV143" s="90"/>
      <c r="BW143" s="90"/>
      <c r="BX143" s="90"/>
      <c r="BY143" s="90"/>
      <c r="BZ143" s="90"/>
      <c r="CA143" s="90"/>
    </row>
    <row r="144" spans="1:79" s="85" customFormat="1" ht="38.25" x14ac:dyDescent="0.2">
      <c r="A144" s="150" t="s">
        <v>669</v>
      </c>
      <c r="B144" s="95" t="s">
        <v>3</v>
      </c>
      <c r="C144" s="95" t="s">
        <v>2</v>
      </c>
      <c r="D144" s="131">
        <v>3.5739999999999998</v>
      </c>
      <c r="E144" s="146" t="s">
        <v>516</v>
      </c>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0"/>
      <c r="BU144" s="90"/>
      <c r="BV144" s="90"/>
      <c r="BW144" s="90"/>
      <c r="BX144" s="90"/>
      <c r="BY144" s="90"/>
      <c r="BZ144" s="90"/>
      <c r="CA144" s="90"/>
    </row>
    <row r="145" spans="1:79" s="85" customFormat="1" ht="51" x14ac:dyDescent="0.2">
      <c r="A145" s="150" t="s">
        <v>670</v>
      </c>
      <c r="B145" s="95" t="s">
        <v>5</v>
      </c>
      <c r="C145" s="95" t="s">
        <v>2</v>
      </c>
      <c r="D145" s="131">
        <v>3.5419999999999998</v>
      </c>
      <c r="E145" s="146" t="s">
        <v>416</v>
      </c>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c r="BP145" s="90"/>
      <c r="BQ145" s="90"/>
      <c r="BR145" s="90"/>
      <c r="BS145" s="90"/>
      <c r="BT145" s="90"/>
      <c r="BU145" s="90"/>
      <c r="BV145" s="90"/>
      <c r="BW145" s="90"/>
      <c r="BX145" s="90"/>
      <c r="BY145" s="90"/>
      <c r="BZ145" s="90"/>
      <c r="CA145" s="90"/>
    </row>
    <row r="146" spans="1:79" s="85" customFormat="1" ht="38.25" x14ac:dyDescent="0.2">
      <c r="A146" s="150" t="s">
        <v>671</v>
      </c>
      <c r="B146" s="95" t="s">
        <v>3</v>
      </c>
      <c r="C146" s="95" t="s">
        <v>2</v>
      </c>
      <c r="D146" s="131">
        <v>3.5379999999999998</v>
      </c>
      <c r="E146" s="146" t="s">
        <v>412</v>
      </c>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c r="BF146" s="90"/>
      <c r="BG146" s="90"/>
      <c r="BH146" s="90"/>
      <c r="BI146" s="90"/>
      <c r="BJ146" s="90"/>
      <c r="BK146" s="90"/>
      <c r="BL146" s="90"/>
      <c r="BM146" s="90"/>
      <c r="BN146" s="90"/>
      <c r="BO146" s="90"/>
      <c r="BP146" s="90"/>
      <c r="BQ146" s="90"/>
      <c r="BR146" s="90"/>
      <c r="BS146" s="90"/>
      <c r="BT146" s="90"/>
      <c r="BU146" s="90"/>
      <c r="BV146" s="90"/>
      <c r="BW146" s="90"/>
      <c r="BX146" s="90"/>
      <c r="BY146" s="90"/>
      <c r="BZ146" s="90"/>
      <c r="CA146" s="90"/>
    </row>
    <row r="147" spans="1:79" s="85" customFormat="1" ht="38.25" x14ac:dyDescent="0.2">
      <c r="A147" s="150" t="s">
        <v>672</v>
      </c>
      <c r="B147" s="95" t="s">
        <v>8</v>
      </c>
      <c r="C147" s="95" t="s">
        <v>2</v>
      </c>
      <c r="D147" s="131">
        <v>3.512</v>
      </c>
      <c r="E147" s="146" t="s">
        <v>340</v>
      </c>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90"/>
      <c r="BN147" s="90"/>
      <c r="BO147" s="90"/>
      <c r="BP147" s="90"/>
      <c r="BQ147" s="90"/>
      <c r="BR147" s="90"/>
      <c r="BS147" s="90"/>
      <c r="BT147" s="90"/>
      <c r="BU147" s="90"/>
      <c r="BV147" s="90"/>
      <c r="BW147" s="90"/>
      <c r="BX147" s="90"/>
      <c r="BY147" s="90"/>
      <c r="BZ147" s="90"/>
      <c r="CA147" s="90"/>
    </row>
    <row r="148" spans="1:79" s="85" customFormat="1" ht="38.25" x14ac:dyDescent="0.2">
      <c r="A148" s="150" t="s">
        <v>673</v>
      </c>
      <c r="B148" s="95" t="s">
        <v>3</v>
      </c>
      <c r="C148" s="95" t="s">
        <v>2</v>
      </c>
      <c r="D148" s="131">
        <v>3.17</v>
      </c>
      <c r="E148" s="146" t="s">
        <v>473</v>
      </c>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c r="BC148" s="90"/>
      <c r="BD148" s="90"/>
      <c r="BE148" s="90"/>
      <c r="BF148" s="90"/>
      <c r="BG148" s="90"/>
      <c r="BH148" s="90"/>
      <c r="BI148" s="90"/>
      <c r="BJ148" s="90"/>
      <c r="BK148" s="90"/>
      <c r="BL148" s="90"/>
      <c r="BM148" s="90"/>
      <c r="BN148" s="90"/>
      <c r="BO148" s="90"/>
      <c r="BP148" s="90"/>
      <c r="BQ148" s="90"/>
      <c r="BR148" s="90"/>
      <c r="BS148" s="90"/>
      <c r="BT148" s="90"/>
      <c r="BU148" s="90"/>
      <c r="BV148" s="90"/>
      <c r="BW148" s="90"/>
      <c r="BX148" s="90"/>
      <c r="BY148" s="90"/>
      <c r="BZ148" s="90"/>
      <c r="CA148" s="90"/>
    </row>
    <row r="149" spans="1:79" s="85" customFormat="1" ht="25.5" x14ac:dyDescent="0.2">
      <c r="A149" s="150" t="s">
        <v>674</v>
      </c>
      <c r="B149" s="95" t="s">
        <v>3</v>
      </c>
      <c r="C149" s="95" t="s">
        <v>2</v>
      </c>
      <c r="D149" s="131">
        <v>3.1669999999999998</v>
      </c>
      <c r="E149" s="146" t="s">
        <v>477</v>
      </c>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90"/>
      <c r="BB149" s="90"/>
      <c r="BC149" s="90"/>
      <c r="BD149" s="90"/>
      <c r="BE149" s="90"/>
      <c r="BF149" s="90"/>
      <c r="BG149" s="90"/>
      <c r="BH149" s="90"/>
      <c r="BI149" s="90"/>
      <c r="BJ149" s="90"/>
      <c r="BK149" s="90"/>
      <c r="BL149" s="90"/>
      <c r="BM149" s="90"/>
      <c r="BN149" s="90"/>
      <c r="BO149" s="90"/>
      <c r="BP149" s="90"/>
      <c r="BQ149" s="90"/>
      <c r="BR149" s="90"/>
      <c r="BS149" s="90"/>
      <c r="BT149" s="90"/>
      <c r="BU149" s="90"/>
      <c r="BV149" s="90"/>
      <c r="BW149" s="90"/>
      <c r="BX149" s="90"/>
      <c r="BY149" s="90"/>
      <c r="BZ149" s="90"/>
      <c r="CA149" s="90"/>
    </row>
    <row r="150" spans="1:79" s="85" customFormat="1" ht="25.5" x14ac:dyDescent="0.2">
      <c r="A150" s="95" t="s">
        <v>675</v>
      </c>
      <c r="B150" s="95" t="s">
        <v>8</v>
      </c>
      <c r="C150" s="95" t="s">
        <v>2</v>
      </c>
      <c r="D150" s="131">
        <v>3.1669999999999998</v>
      </c>
      <c r="E150" s="89" t="s">
        <v>342</v>
      </c>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row>
    <row r="151" spans="1:79" s="85" customFormat="1" ht="38.25" x14ac:dyDescent="0.2">
      <c r="A151" s="150" t="s">
        <v>676</v>
      </c>
      <c r="B151" s="95" t="s">
        <v>3</v>
      </c>
      <c r="C151" s="95" t="s">
        <v>2</v>
      </c>
      <c r="D151" s="131">
        <v>3.1659999999999999</v>
      </c>
      <c r="E151" s="146" t="s">
        <v>382</v>
      </c>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90"/>
      <c r="BB151" s="90"/>
      <c r="BC151" s="90"/>
      <c r="BD151" s="90"/>
      <c r="BE151" s="90"/>
      <c r="BF151" s="90"/>
      <c r="BG151" s="90"/>
      <c r="BH151" s="90"/>
      <c r="BI151" s="90"/>
      <c r="BJ151" s="90"/>
      <c r="BK151" s="90"/>
      <c r="BL151" s="90"/>
      <c r="BM151" s="90"/>
      <c r="BN151" s="90"/>
      <c r="BO151" s="90"/>
      <c r="BP151" s="90"/>
      <c r="BQ151" s="90"/>
      <c r="BR151" s="90"/>
      <c r="BS151" s="90"/>
      <c r="BT151" s="90"/>
      <c r="BU151" s="90"/>
      <c r="BV151" s="90"/>
      <c r="BW151" s="90"/>
      <c r="BX151" s="90"/>
      <c r="BY151" s="90"/>
      <c r="BZ151" s="90"/>
      <c r="CA151" s="90"/>
    </row>
    <row r="152" spans="1:79" s="85" customFormat="1" ht="25.5" x14ac:dyDescent="0.2">
      <c r="A152" s="150" t="s">
        <v>677</v>
      </c>
      <c r="B152" s="95" t="s">
        <v>1</v>
      </c>
      <c r="C152" s="95" t="s">
        <v>2</v>
      </c>
      <c r="D152" s="131">
        <v>3.109</v>
      </c>
      <c r="E152" s="146" t="s">
        <v>380</v>
      </c>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c r="BE152" s="90"/>
      <c r="BF152" s="90"/>
      <c r="BG152" s="90"/>
      <c r="BH152" s="90"/>
      <c r="BI152" s="90"/>
      <c r="BJ152" s="90"/>
      <c r="BK152" s="90"/>
      <c r="BL152" s="90"/>
      <c r="BM152" s="90"/>
      <c r="BN152" s="90"/>
      <c r="BO152" s="90"/>
      <c r="BP152" s="90"/>
      <c r="BQ152" s="90"/>
      <c r="BR152" s="90"/>
      <c r="BS152" s="90"/>
      <c r="BT152" s="90"/>
      <c r="BU152" s="90"/>
      <c r="BV152" s="90"/>
      <c r="BW152" s="90"/>
      <c r="BX152" s="90"/>
      <c r="BY152" s="90"/>
      <c r="BZ152" s="90"/>
      <c r="CA152" s="90"/>
    </row>
    <row r="153" spans="1:79" s="85" customFormat="1" ht="25.5" x14ac:dyDescent="0.2">
      <c r="A153" s="95" t="s">
        <v>678</v>
      </c>
      <c r="B153" s="95" t="s">
        <v>3</v>
      </c>
      <c r="C153" s="95" t="s">
        <v>2</v>
      </c>
      <c r="D153" s="131">
        <v>3.0609999999999999</v>
      </c>
      <c r="E153" s="89" t="s">
        <v>511</v>
      </c>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row>
    <row r="154" spans="1:79" s="85" customFormat="1" ht="38.25" x14ac:dyDescent="0.2">
      <c r="A154" s="150" t="s">
        <v>679</v>
      </c>
      <c r="B154" s="95" t="s">
        <v>8</v>
      </c>
      <c r="C154" s="95" t="s">
        <v>3</v>
      </c>
      <c r="D154" s="131">
        <v>3.0289999999999999</v>
      </c>
      <c r="E154" s="146" t="s">
        <v>512</v>
      </c>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c r="BC154" s="90"/>
      <c r="BD154" s="90"/>
      <c r="BE154" s="90"/>
      <c r="BF154" s="90"/>
      <c r="BG154" s="90"/>
      <c r="BH154" s="90"/>
      <c r="BI154" s="90"/>
      <c r="BJ154" s="90"/>
      <c r="BK154" s="90"/>
      <c r="BL154" s="90"/>
      <c r="BM154" s="90"/>
      <c r="BN154" s="90"/>
      <c r="BO154" s="90"/>
      <c r="BP154" s="90"/>
      <c r="BQ154" s="90"/>
      <c r="BR154" s="90"/>
      <c r="BS154" s="90"/>
      <c r="BT154" s="90"/>
      <c r="BU154" s="90"/>
      <c r="BV154" s="90"/>
      <c r="BW154" s="90"/>
      <c r="BX154" s="90"/>
      <c r="BY154" s="90"/>
      <c r="BZ154" s="90"/>
      <c r="CA154" s="90"/>
    </row>
    <row r="155" spans="1:79" s="85" customFormat="1" ht="51" x14ac:dyDescent="0.2">
      <c r="A155" s="95" t="s">
        <v>680</v>
      </c>
      <c r="B155" s="95" t="s">
        <v>3</v>
      </c>
      <c r="C155" s="95" t="s">
        <v>2</v>
      </c>
      <c r="D155" s="131">
        <v>3.0139999999999998</v>
      </c>
      <c r="E155" s="89" t="s">
        <v>397</v>
      </c>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row>
    <row r="156" spans="1:79" s="85" customFormat="1" ht="38.25" x14ac:dyDescent="0.2">
      <c r="A156" s="150" t="s">
        <v>681</v>
      </c>
      <c r="B156" s="95" t="s">
        <v>3</v>
      </c>
      <c r="C156" s="95" t="s">
        <v>2</v>
      </c>
      <c r="D156" s="131">
        <v>2.8279999999999998</v>
      </c>
      <c r="E156" s="146" t="s">
        <v>509</v>
      </c>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c r="BC156" s="90"/>
      <c r="BD156" s="90"/>
      <c r="BE156" s="90"/>
      <c r="BF156" s="90"/>
      <c r="BG156" s="90"/>
      <c r="BH156" s="90"/>
      <c r="BI156" s="90"/>
      <c r="BJ156" s="90"/>
      <c r="BK156" s="90"/>
      <c r="BL156" s="90"/>
      <c r="BM156" s="90"/>
      <c r="BN156" s="90"/>
      <c r="BO156" s="90"/>
      <c r="BP156" s="90"/>
      <c r="BQ156" s="90"/>
      <c r="BR156" s="90"/>
      <c r="BS156" s="90"/>
      <c r="BT156" s="90"/>
      <c r="BU156" s="90"/>
      <c r="BV156" s="90"/>
      <c r="BW156" s="90"/>
      <c r="BX156" s="90"/>
      <c r="BY156" s="90"/>
      <c r="BZ156" s="90"/>
      <c r="CA156" s="90"/>
    </row>
    <row r="157" spans="1:79" s="85" customFormat="1" ht="25.5" x14ac:dyDescent="0.2">
      <c r="A157" s="150" t="s">
        <v>682</v>
      </c>
      <c r="B157" s="95" t="s">
        <v>3</v>
      </c>
      <c r="C157" s="95" t="s">
        <v>2</v>
      </c>
      <c r="D157" s="131">
        <v>2.8220000000000001</v>
      </c>
      <c r="E157" s="146" t="s">
        <v>468</v>
      </c>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c r="AX157" s="90"/>
      <c r="AY157" s="90"/>
      <c r="AZ157" s="90"/>
      <c r="BA157" s="90"/>
      <c r="BB157" s="90"/>
      <c r="BC157" s="90"/>
      <c r="BD157" s="90"/>
      <c r="BE157" s="90"/>
      <c r="BF157" s="90"/>
      <c r="BG157" s="90"/>
      <c r="BH157" s="90"/>
      <c r="BI157" s="90"/>
      <c r="BJ157" s="90"/>
      <c r="BK157" s="90"/>
      <c r="BL157" s="90"/>
      <c r="BM157" s="90"/>
      <c r="BN157" s="90"/>
      <c r="BO157" s="90"/>
      <c r="BP157" s="90"/>
      <c r="BQ157" s="90"/>
      <c r="BR157" s="90"/>
      <c r="BS157" s="90"/>
      <c r="BT157" s="90"/>
      <c r="BU157" s="90"/>
      <c r="BV157" s="90"/>
      <c r="BW157" s="90"/>
      <c r="BX157" s="90"/>
      <c r="BY157" s="90"/>
      <c r="BZ157" s="90"/>
      <c r="CA157" s="90"/>
    </row>
    <row r="158" spans="1:79" s="85" customFormat="1" ht="38.25" x14ac:dyDescent="0.2">
      <c r="A158" s="150" t="s">
        <v>683</v>
      </c>
      <c r="B158" s="95" t="s">
        <v>3</v>
      </c>
      <c r="C158" s="95" t="s">
        <v>2</v>
      </c>
      <c r="D158" s="131">
        <v>2.7930000000000001</v>
      </c>
      <c r="E158" s="146" t="s">
        <v>405</v>
      </c>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90"/>
      <c r="BB158" s="90"/>
      <c r="BC158" s="90"/>
      <c r="BD158" s="90"/>
      <c r="BE158" s="90"/>
      <c r="BF158" s="90"/>
      <c r="BG158" s="90"/>
      <c r="BH158" s="90"/>
      <c r="BI158" s="90"/>
      <c r="BJ158" s="90"/>
      <c r="BK158" s="90"/>
      <c r="BL158" s="90"/>
      <c r="BM158" s="90"/>
      <c r="BN158" s="90"/>
      <c r="BO158" s="90"/>
      <c r="BP158" s="90"/>
      <c r="BQ158" s="90"/>
      <c r="BR158" s="90"/>
      <c r="BS158" s="90"/>
      <c r="BT158" s="90"/>
      <c r="BU158" s="90"/>
      <c r="BV158" s="90"/>
      <c r="BW158" s="90"/>
      <c r="BX158" s="90"/>
      <c r="BY158" s="90"/>
      <c r="BZ158" s="90"/>
      <c r="CA158" s="90"/>
    </row>
    <row r="159" spans="1:79" s="85" customFormat="1" ht="38.25" x14ac:dyDescent="0.2">
      <c r="A159" s="150" t="s">
        <v>684</v>
      </c>
      <c r="B159" s="95" t="s">
        <v>3</v>
      </c>
      <c r="C159" s="95" t="s">
        <v>2</v>
      </c>
      <c r="D159" s="131">
        <v>2.7450000000000001</v>
      </c>
      <c r="E159" s="146" t="s">
        <v>421</v>
      </c>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90"/>
      <c r="BB159" s="90"/>
      <c r="BC159" s="90"/>
      <c r="BD159" s="90"/>
      <c r="BE159" s="90"/>
      <c r="BF159" s="90"/>
      <c r="BG159" s="90"/>
      <c r="BH159" s="90"/>
      <c r="BI159" s="90"/>
      <c r="BJ159" s="90"/>
      <c r="BK159" s="90"/>
      <c r="BL159" s="90"/>
      <c r="BM159" s="90"/>
      <c r="BN159" s="90"/>
      <c r="BO159" s="90"/>
      <c r="BP159" s="90"/>
      <c r="BQ159" s="90"/>
      <c r="BR159" s="90"/>
      <c r="BS159" s="90"/>
      <c r="BT159" s="90"/>
      <c r="BU159" s="90"/>
      <c r="BV159" s="90"/>
      <c r="BW159" s="90"/>
      <c r="BX159" s="90"/>
      <c r="BY159" s="90"/>
      <c r="BZ159" s="90"/>
      <c r="CA159" s="90"/>
    </row>
    <row r="160" spans="1:79" s="85" customFormat="1" ht="38.25" x14ac:dyDescent="0.2">
      <c r="A160" s="150" t="s">
        <v>685</v>
      </c>
      <c r="B160" s="95" t="s">
        <v>8</v>
      </c>
      <c r="C160" s="95" t="s">
        <v>2</v>
      </c>
      <c r="D160" s="131">
        <v>2.6789999999999998</v>
      </c>
      <c r="E160" s="146" t="s">
        <v>350</v>
      </c>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c r="AX160" s="90"/>
      <c r="AY160" s="90"/>
      <c r="AZ160" s="90"/>
      <c r="BA160" s="90"/>
      <c r="BB160" s="90"/>
      <c r="BC160" s="90"/>
      <c r="BD160" s="90"/>
      <c r="BE160" s="90"/>
      <c r="BF160" s="90"/>
      <c r="BG160" s="90"/>
      <c r="BH160" s="90"/>
      <c r="BI160" s="90"/>
      <c r="BJ160" s="90"/>
      <c r="BK160" s="90"/>
      <c r="BL160" s="90"/>
      <c r="BM160" s="90"/>
      <c r="BN160" s="90"/>
      <c r="BO160" s="90"/>
      <c r="BP160" s="90"/>
      <c r="BQ160" s="90"/>
      <c r="BR160" s="90"/>
      <c r="BS160" s="90"/>
      <c r="BT160" s="90"/>
      <c r="BU160" s="90"/>
      <c r="BV160" s="90"/>
      <c r="BW160" s="90"/>
      <c r="BX160" s="90"/>
      <c r="BY160" s="90"/>
      <c r="BZ160" s="90"/>
      <c r="CA160" s="90"/>
    </row>
    <row r="161" spans="1:79" s="85" customFormat="1" ht="38.25" x14ac:dyDescent="0.2">
      <c r="A161" s="150" t="s">
        <v>686</v>
      </c>
      <c r="B161" s="95" t="s">
        <v>3</v>
      </c>
      <c r="C161" s="95" t="s">
        <v>2</v>
      </c>
      <c r="D161" s="131">
        <v>2.6629999999999998</v>
      </c>
      <c r="E161" s="146" t="s">
        <v>385</v>
      </c>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90"/>
      <c r="BB161" s="90"/>
      <c r="BC161" s="90"/>
      <c r="BD161" s="90"/>
      <c r="BE161" s="90"/>
      <c r="BF161" s="90"/>
      <c r="BG161" s="90"/>
      <c r="BH161" s="90"/>
      <c r="BI161" s="90"/>
      <c r="BJ161" s="90"/>
      <c r="BK161" s="90"/>
      <c r="BL161" s="90"/>
      <c r="BM161" s="90"/>
      <c r="BN161" s="90"/>
      <c r="BO161" s="90"/>
      <c r="BP161" s="90"/>
      <c r="BQ161" s="90"/>
      <c r="BR161" s="90"/>
      <c r="BS161" s="90"/>
      <c r="BT161" s="90"/>
      <c r="BU161" s="90"/>
      <c r="BV161" s="90"/>
      <c r="BW161" s="90"/>
      <c r="BX161" s="90"/>
      <c r="BY161" s="90"/>
      <c r="BZ161" s="90"/>
      <c r="CA161" s="90"/>
    </row>
    <row r="162" spans="1:79" s="85" customFormat="1" ht="89.25" x14ac:dyDescent="0.2">
      <c r="A162" s="150" t="s">
        <v>687</v>
      </c>
      <c r="B162" s="95" t="s">
        <v>3</v>
      </c>
      <c r="C162" s="95" t="s">
        <v>2</v>
      </c>
      <c r="D162" s="131">
        <v>2.516</v>
      </c>
      <c r="E162" s="146" t="s">
        <v>510</v>
      </c>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c r="BA162" s="90"/>
      <c r="BB162" s="90"/>
      <c r="BC162" s="90"/>
      <c r="BD162" s="90"/>
      <c r="BE162" s="90"/>
      <c r="BF162" s="90"/>
      <c r="BG162" s="90"/>
      <c r="BH162" s="90"/>
      <c r="BI162" s="90"/>
      <c r="BJ162" s="90"/>
      <c r="BK162" s="90"/>
      <c r="BL162" s="90"/>
      <c r="BM162" s="90"/>
      <c r="BN162" s="90"/>
      <c r="BO162" s="90"/>
      <c r="BP162" s="90"/>
      <c r="BQ162" s="90"/>
      <c r="BR162" s="90"/>
      <c r="BS162" s="90"/>
      <c r="BT162" s="90"/>
      <c r="BU162" s="90"/>
      <c r="BV162" s="90"/>
      <c r="BW162" s="90"/>
      <c r="BX162" s="90"/>
      <c r="BY162" s="90"/>
      <c r="BZ162" s="90"/>
      <c r="CA162" s="90"/>
    </row>
    <row r="163" spans="1:79" s="85" customFormat="1" ht="38.25" x14ac:dyDescent="0.2">
      <c r="A163" s="150" t="s">
        <v>688</v>
      </c>
      <c r="B163" s="95" t="s">
        <v>8</v>
      </c>
      <c r="C163" s="95" t="s">
        <v>3</v>
      </c>
      <c r="D163" s="131">
        <v>2.516</v>
      </c>
      <c r="E163" s="146" t="s">
        <v>343</v>
      </c>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c r="BC163" s="90"/>
      <c r="BD163" s="90"/>
      <c r="BE163" s="90"/>
      <c r="BF163" s="90"/>
      <c r="BG163" s="90"/>
      <c r="BH163" s="90"/>
      <c r="BI163" s="90"/>
      <c r="BJ163" s="90"/>
      <c r="BK163" s="90"/>
      <c r="BL163" s="90"/>
      <c r="BM163" s="90"/>
      <c r="BN163" s="90"/>
      <c r="BO163" s="90"/>
      <c r="BP163" s="90"/>
      <c r="BQ163" s="90"/>
      <c r="BR163" s="90"/>
      <c r="BS163" s="90"/>
      <c r="BT163" s="90"/>
      <c r="BU163" s="90"/>
      <c r="BV163" s="90"/>
      <c r="BW163" s="90"/>
      <c r="BX163" s="90"/>
      <c r="BY163" s="90"/>
      <c r="BZ163" s="90"/>
      <c r="CA163" s="90"/>
    </row>
    <row r="164" spans="1:79" s="85" customFormat="1" ht="25.5" x14ac:dyDescent="0.2">
      <c r="A164" s="150" t="s">
        <v>689</v>
      </c>
      <c r="B164" s="95" t="s">
        <v>8</v>
      </c>
      <c r="C164" s="95" t="s">
        <v>2</v>
      </c>
      <c r="D164" s="131">
        <v>2.508</v>
      </c>
      <c r="E164" s="146" t="s">
        <v>337</v>
      </c>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row>
    <row r="165" spans="1:79" s="85" customFormat="1" ht="25.5" x14ac:dyDescent="0.2">
      <c r="A165" s="150" t="s">
        <v>690</v>
      </c>
      <c r="B165" s="95" t="s">
        <v>1</v>
      </c>
      <c r="C165" s="95" t="s">
        <v>2</v>
      </c>
      <c r="D165" s="131">
        <v>2.3570000000000002</v>
      </c>
      <c r="E165" s="146" t="s">
        <v>454</v>
      </c>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c r="AX165" s="90"/>
      <c r="AY165" s="90"/>
      <c r="AZ165" s="90"/>
      <c r="BA165" s="90"/>
      <c r="BB165" s="90"/>
      <c r="BC165" s="90"/>
      <c r="BD165" s="90"/>
      <c r="BE165" s="90"/>
      <c r="BF165" s="90"/>
      <c r="BG165" s="90"/>
      <c r="BH165" s="90"/>
      <c r="BI165" s="90"/>
      <c r="BJ165" s="90"/>
      <c r="BK165" s="90"/>
      <c r="BL165" s="90"/>
      <c r="BM165" s="90"/>
      <c r="BN165" s="90"/>
      <c r="BO165" s="90"/>
      <c r="BP165" s="90"/>
      <c r="BQ165" s="90"/>
      <c r="BR165" s="90"/>
      <c r="BS165" s="90"/>
      <c r="BT165" s="90"/>
      <c r="BU165" s="90"/>
      <c r="BV165" s="90"/>
      <c r="BW165" s="90"/>
      <c r="BX165" s="90"/>
      <c r="BY165" s="90"/>
      <c r="BZ165" s="90"/>
      <c r="CA165" s="90"/>
    </row>
    <row r="166" spans="1:79" s="85" customFormat="1" ht="38.25" x14ac:dyDescent="0.2">
      <c r="A166" s="150" t="s">
        <v>691</v>
      </c>
      <c r="B166" s="95" t="s">
        <v>3</v>
      </c>
      <c r="C166" s="95" t="s">
        <v>2</v>
      </c>
      <c r="D166" s="131">
        <v>2.0880000000000001</v>
      </c>
      <c r="E166" s="146" t="s">
        <v>464</v>
      </c>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c r="AW166" s="90"/>
      <c r="AX166" s="90"/>
      <c r="AY166" s="90"/>
      <c r="AZ166" s="90"/>
      <c r="BA166" s="90"/>
      <c r="BB166" s="90"/>
      <c r="BC166" s="90"/>
      <c r="BD166" s="90"/>
      <c r="BE166" s="90"/>
      <c r="BF166" s="90"/>
      <c r="BG166" s="90"/>
      <c r="BH166" s="90"/>
      <c r="BI166" s="90"/>
      <c r="BJ166" s="90"/>
      <c r="BK166" s="90"/>
      <c r="BL166" s="90"/>
      <c r="BM166" s="90"/>
      <c r="BN166" s="90"/>
      <c r="BO166" s="90"/>
      <c r="BP166" s="90"/>
      <c r="BQ166" s="90"/>
      <c r="BR166" s="90"/>
      <c r="BS166" s="90"/>
      <c r="BT166" s="90"/>
      <c r="BU166" s="90"/>
      <c r="BV166" s="90"/>
      <c r="BW166" s="90"/>
      <c r="BX166" s="90"/>
      <c r="BY166" s="90"/>
      <c r="BZ166" s="90"/>
      <c r="CA166" s="90"/>
    </row>
    <row r="167" spans="1:79" s="85" customFormat="1" ht="51" x14ac:dyDescent="0.2">
      <c r="A167" s="150" t="s">
        <v>692</v>
      </c>
      <c r="B167" s="95" t="s">
        <v>3</v>
      </c>
      <c r="C167" s="95" t="s">
        <v>2</v>
      </c>
      <c r="D167" s="131">
        <v>1.9279999999999999</v>
      </c>
      <c r="E167" s="146" t="s">
        <v>513</v>
      </c>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90"/>
      <c r="BR167" s="90"/>
      <c r="BS167" s="90"/>
      <c r="BT167" s="90"/>
      <c r="BU167" s="90"/>
      <c r="BV167" s="90"/>
      <c r="BW167" s="90"/>
      <c r="BX167" s="90"/>
      <c r="BY167" s="90"/>
      <c r="BZ167" s="90"/>
      <c r="CA167" s="90"/>
    </row>
    <row r="168" spans="1:79" s="85" customFormat="1" ht="25.5" x14ac:dyDescent="0.2">
      <c r="A168" s="150" t="s">
        <v>693</v>
      </c>
      <c r="B168" s="95" t="s">
        <v>3</v>
      </c>
      <c r="C168" s="95" t="s">
        <v>2</v>
      </c>
      <c r="D168" s="131">
        <v>1.7290000000000001</v>
      </c>
      <c r="E168" s="146" t="s">
        <v>399</v>
      </c>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c r="AX168" s="90"/>
      <c r="AY168" s="90"/>
      <c r="AZ168" s="90"/>
      <c r="BA168" s="90"/>
      <c r="BB168" s="90"/>
      <c r="BC168" s="90"/>
      <c r="BD168" s="90"/>
      <c r="BE168" s="90"/>
      <c r="BF168" s="90"/>
      <c r="BG168" s="90"/>
      <c r="BH168" s="90"/>
      <c r="BI168" s="90"/>
      <c r="BJ168" s="90"/>
      <c r="BK168" s="90"/>
      <c r="BL168" s="90"/>
      <c r="BM168" s="90"/>
      <c r="BN168" s="90"/>
      <c r="BO168" s="90"/>
      <c r="BP168" s="90"/>
      <c r="BQ168" s="90"/>
      <c r="BR168" s="90"/>
      <c r="BS168" s="90"/>
      <c r="BT168" s="90"/>
      <c r="BU168" s="90"/>
      <c r="BV168" s="90"/>
      <c r="BW168" s="90"/>
      <c r="BX168" s="90"/>
      <c r="BY168" s="90"/>
      <c r="BZ168" s="90"/>
      <c r="CA168" s="90"/>
    </row>
    <row r="169" spans="1:79" s="85" customFormat="1" ht="38.25" x14ac:dyDescent="0.2">
      <c r="A169" s="150" t="s">
        <v>694</v>
      </c>
      <c r="B169" s="95" t="s">
        <v>3</v>
      </c>
      <c r="C169" s="95" t="s">
        <v>2</v>
      </c>
      <c r="D169" s="131">
        <v>1.5660000000000001</v>
      </c>
      <c r="E169" s="146" t="s">
        <v>371</v>
      </c>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row>
    <row r="170" spans="1:79" s="85" customFormat="1" ht="25.5" x14ac:dyDescent="0.2">
      <c r="A170" s="150" t="s">
        <v>695</v>
      </c>
      <c r="B170" s="95" t="s">
        <v>3</v>
      </c>
      <c r="C170" s="95" t="s">
        <v>2</v>
      </c>
      <c r="D170" s="131">
        <v>1.55</v>
      </c>
      <c r="E170" s="146" t="s">
        <v>469</v>
      </c>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c r="AW170" s="90"/>
      <c r="AX170" s="90"/>
      <c r="AY170" s="90"/>
      <c r="AZ170" s="90"/>
      <c r="BA170" s="90"/>
      <c r="BB170" s="90"/>
      <c r="BC170" s="90"/>
      <c r="BD170" s="90"/>
      <c r="BE170" s="90"/>
      <c r="BF170" s="90"/>
      <c r="BG170" s="90"/>
      <c r="BH170" s="90"/>
      <c r="BI170" s="90"/>
      <c r="BJ170" s="90"/>
      <c r="BK170" s="90"/>
      <c r="BL170" s="90"/>
      <c r="BM170" s="90"/>
      <c r="BN170" s="90"/>
      <c r="BO170" s="90"/>
      <c r="BP170" s="90"/>
      <c r="BQ170" s="90"/>
      <c r="BR170" s="90"/>
      <c r="BS170" s="90"/>
      <c r="BT170" s="90"/>
      <c r="BU170" s="90"/>
      <c r="BV170" s="90"/>
      <c r="BW170" s="90"/>
      <c r="BX170" s="90"/>
      <c r="BY170" s="90"/>
      <c r="BZ170" s="90"/>
      <c r="CA170" s="90"/>
    </row>
    <row r="171" spans="1:79" s="85" customFormat="1" ht="38.25" x14ac:dyDescent="0.2">
      <c r="A171" s="150" t="s">
        <v>696</v>
      </c>
      <c r="B171" s="95" t="s">
        <v>3</v>
      </c>
      <c r="C171" s="95" t="s">
        <v>2</v>
      </c>
      <c r="D171" s="131">
        <v>1.4239999999999999</v>
      </c>
      <c r="E171" s="146" t="s">
        <v>404</v>
      </c>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c r="BC171" s="90"/>
      <c r="BD171" s="90"/>
      <c r="BE171" s="90"/>
      <c r="BF171" s="90"/>
      <c r="BG171" s="90"/>
      <c r="BH171" s="90"/>
      <c r="BI171" s="90"/>
      <c r="BJ171" s="90"/>
      <c r="BK171" s="90"/>
      <c r="BL171" s="90"/>
      <c r="BM171" s="90"/>
      <c r="BN171" s="90"/>
      <c r="BO171" s="90"/>
      <c r="BP171" s="90"/>
      <c r="BQ171" s="90"/>
      <c r="BR171" s="90"/>
      <c r="BS171" s="90"/>
      <c r="BT171" s="90"/>
      <c r="BU171" s="90"/>
      <c r="BV171" s="90"/>
      <c r="BW171" s="90"/>
      <c r="BX171" s="90"/>
      <c r="BY171" s="90"/>
      <c r="BZ171" s="90"/>
      <c r="CA171" s="90"/>
    </row>
    <row r="172" spans="1:79" s="85" customFormat="1" ht="25.5" x14ac:dyDescent="0.2">
      <c r="A172" s="150" t="s">
        <v>697</v>
      </c>
      <c r="B172" s="95" t="s">
        <v>3</v>
      </c>
      <c r="C172" s="95" t="s">
        <v>2</v>
      </c>
      <c r="D172" s="131">
        <v>1.3169999999999999</v>
      </c>
      <c r="E172" s="146" t="s">
        <v>466</v>
      </c>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row>
    <row r="173" spans="1:79" s="85" customFormat="1" ht="38.25" x14ac:dyDescent="0.2">
      <c r="A173" s="150" t="s">
        <v>698</v>
      </c>
      <c r="B173" s="95" t="s">
        <v>3</v>
      </c>
      <c r="C173" s="95" t="s">
        <v>2</v>
      </c>
      <c r="D173" s="131">
        <v>1.276</v>
      </c>
      <c r="E173" s="146" t="s">
        <v>471</v>
      </c>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c r="BP173" s="90"/>
      <c r="BQ173" s="90"/>
      <c r="BR173" s="90"/>
      <c r="BS173" s="90"/>
      <c r="BT173" s="90"/>
      <c r="BU173" s="90"/>
      <c r="BV173" s="90"/>
      <c r="BW173" s="90"/>
      <c r="BX173" s="90"/>
      <c r="BY173" s="90"/>
      <c r="BZ173" s="90"/>
      <c r="CA173" s="90"/>
    </row>
    <row r="174" spans="1:79" s="85" customFormat="1" ht="25.5" x14ac:dyDescent="0.2">
      <c r="A174" s="150" t="s">
        <v>699</v>
      </c>
      <c r="B174" s="95" t="s">
        <v>3</v>
      </c>
      <c r="C174" s="95" t="s">
        <v>2</v>
      </c>
      <c r="D174" s="131">
        <v>1.05</v>
      </c>
      <c r="E174" s="146" t="s">
        <v>503</v>
      </c>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c r="BP174" s="90"/>
      <c r="BQ174" s="90"/>
      <c r="BR174" s="90"/>
      <c r="BS174" s="90"/>
      <c r="BT174" s="90"/>
      <c r="BU174" s="90"/>
      <c r="BV174" s="90"/>
      <c r="BW174" s="90"/>
      <c r="BX174" s="90"/>
      <c r="BY174" s="90"/>
      <c r="BZ174" s="90"/>
      <c r="CA174" s="90"/>
    </row>
    <row r="175" spans="1:79" s="85" customFormat="1" x14ac:dyDescent="0.2">
      <c r="A175" s="150"/>
      <c r="B175" s="95"/>
      <c r="C175" s="95"/>
      <c r="D175" s="131"/>
      <c r="E175" s="146"/>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row>
    <row r="176" spans="1:79" s="85" customFormat="1" x14ac:dyDescent="0.2">
      <c r="A176" s="150"/>
      <c r="B176" s="95"/>
      <c r="C176" s="95"/>
      <c r="D176" s="131"/>
      <c r="E176" s="146"/>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row>
    <row r="177" spans="1:79" s="85" customFormat="1" x14ac:dyDescent="0.2">
      <c r="A177" s="150"/>
      <c r="B177" s="95"/>
      <c r="C177" s="95"/>
      <c r="D177" s="131"/>
      <c r="E177" s="146"/>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90"/>
      <c r="BN177" s="90"/>
      <c r="BO177" s="90"/>
      <c r="BP177" s="90"/>
      <c r="BQ177" s="90"/>
      <c r="BR177" s="90"/>
      <c r="BS177" s="90"/>
      <c r="BT177" s="90"/>
      <c r="BU177" s="90"/>
      <c r="BV177" s="90"/>
      <c r="BW177" s="90"/>
      <c r="BX177" s="90"/>
      <c r="BY177" s="90"/>
      <c r="BZ177" s="90"/>
      <c r="CA177" s="90"/>
    </row>
    <row r="178" spans="1:79" s="85" customFormat="1" x14ac:dyDescent="0.2">
      <c r="A178" s="150"/>
      <c r="B178" s="95"/>
      <c r="C178" s="95"/>
      <c r="D178" s="131"/>
      <c r="E178" s="146"/>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90"/>
      <c r="BJ178" s="90"/>
      <c r="BK178" s="90"/>
      <c r="BL178" s="90"/>
      <c r="BM178" s="90"/>
      <c r="BN178" s="90"/>
      <c r="BO178" s="90"/>
      <c r="BP178" s="90"/>
      <c r="BQ178" s="90"/>
      <c r="BR178" s="90"/>
      <c r="BS178" s="90"/>
      <c r="BT178" s="90"/>
      <c r="BU178" s="90"/>
      <c r="BV178" s="90"/>
      <c r="BW178" s="90"/>
      <c r="BX178" s="90"/>
      <c r="BY178" s="90"/>
      <c r="BZ178" s="90"/>
      <c r="CA178" s="90"/>
    </row>
    <row r="179" spans="1:79" s="85" customFormat="1" x14ac:dyDescent="0.2">
      <c r="A179" s="150"/>
      <c r="B179" s="95"/>
      <c r="C179" s="95"/>
      <c r="D179" s="131"/>
      <c r="E179" s="146"/>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c r="AX179" s="90"/>
      <c r="AY179" s="90"/>
      <c r="AZ179" s="90"/>
      <c r="BA179" s="90"/>
      <c r="BB179" s="90"/>
      <c r="BC179" s="90"/>
      <c r="BD179" s="90"/>
      <c r="BE179" s="90"/>
      <c r="BF179" s="90"/>
      <c r="BG179" s="90"/>
      <c r="BH179" s="90"/>
      <c r="BI179" s="90"/>
      <c r="BJ179" s="90"/>
      <c r="BK179" s="90"/>
      <c r="BL179" s="90"/>
      <c r="BM179" s="90"/>
      <c r="BN179" s="90"/>
      <c r="BO179" s="90"/>
      <c r="BP179" s="90"/>
      <c r="BQ179" s="90"/>
      <c r="BR179" s="90"/>
      <c r="BS179" s="90"/>
      <c r="BT179" s="90"/>
      <c r="BU179" s="90"/>
      <c r="BV179" s="90"/>
      <c r="BW179" s="90"/>
      <c r="BX179" s="90"/>
      <c r="BY179" s="90"/>
      <c r="BZ179" s="90"/>
      <c r="CA179" s="90"/>
    </row>
    <row r="180" spans="1:79" s="85" customFormat="1" x14ac:dyDescent="0.2">
      <c r="A180" s="150"/>
      <c r="B180" s="95"/>
      <c r="C180" s="95"/>
      <c r="D180" s="131"/>
      <c r="E180" s="146"/>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c r="BM180" s="90"/>
      <c r="BN180" s="90"/>
      <c r="BO180" s="90"/>
      <c r="BP180" s="90"/>
      <c r="BQ180" s="90"/>
      <c r="BR180" s="90"/>
      <c r="BS180" s="90"/>
      <c r="BT180" s="90"/>
      <c r="BU180" s="90"/>
      <c r="BV180" s="90"/>
      <c r="BW180" s="90"/>
      <c r="BX180" s="90"/>
      <c r="BY180" s="90"/>
      <c r="BZ180" s="90"/>
      <c r="CA180" s="90"/>
    </row>
    <row r="181" spans="1:79" s="85" customFormat="1" x14ac:dyDescent="0.2">
      <c r="A181" s="150"/>
      <c r="B181" s="95"/>
      <c r="C181" s="95"/>
      <c r="D181" s="131"/>
      <c r="E181" s="146"/>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c r="BO181" s="90"/>
      <c r="BP181" s="90"/>
      <c r="BQ181" s="90"/>
      <c r="BR181" s="90"/>
      <c r="BS181" s="90"/>
      <c r="BT181" s="90"/>
      <c r="BU181" s="90"/>
      <c r="BV181" s="90"/>
      <c r="BW181" s="90"/>
      <c r="BX181" s="90"/>
      <c r="BY181" s="90"/>
      <c r="BZ181" s="90"/>
      <c r="CA181" s="90"/>
    </row>
    <row r="182" spans="1:79" s="85" customFormat="1" x14ac:dyDescent="0.2">
      <c r="A182" s="150"/>
      <c r="B182" s="95"/>
      <c r="C182" s="95"/>
      <c r="D182" s="131"/>
      <c r="E182" s="146"/>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c r="BO182" s="90"/>
      <c r="BP182" s="90"/>
      <c r="BQ182" s="90"/>
      <c r="BR182" s="90"/>
      <c r="BS182" s="90"/>
      <c r="BT182" s="90"/>
      <c r="BU182" s="90"/>
      <c r="BV182" s="90"/>
      <c r="BW182" s="90"/>
      <c r="BX182" s="90"/>
      <c r="BY182" s="90"/>
      <c r="BZ182" s="90"/>
      <c r="CA182" s="90"/>
    </row>
    <row r="183" spans="1:79" s="85" customFormat="1" x14ac:dyDescent="0.2">
      <c r="A183" s="150"/>
      <c r="B183" s="95"/>
      <c r="C183" s="95"/>
      <c r="D183" s="131"/>
      <c r="E183" s="146"/>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c r="BO183" s="90"/>
      <c r="BP183" s="90"/>
      <c r="BQ183" s="90"/>
      <c r="BR183" s="90"/>
      <c r="BS183" s="90"/>
      <c r="BT183" s="90"/>
      <c r="BU183" s="90"/>
      <c r="BV183" s="90"/>
      <c r="BW183" s="90"/>
      <c r="BX183" s="90"/>
      <c r="BY183" s="90"/>
      <c r="BZ183" s="90"/>
      <c r="CA183" s="90"/>
    </row>
    <row r="184" spans="1:79" s="85" customFormat="1" x14ac:dyDescent="0.2">
      <c r="A184" s="150"/>
      <c r="B184" s="95"/>
      <c r="C184" s="95"/>
      <c r="D184" s="131"/>
      <c r="E184" s="146"/>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90"/>
      <c r="BN184" s="90"/>
      <c r="BO184" s="90"/>
      <c r="BP184" s="90"/>
      <c r="BQ184" s="90"/>
      <c r="BR184" s="90"/>
      <c r="BS184" s="90"/>
      <c r="BT184" s="90"/>
      <c r="BU184" s="90"/>
      <c r="BV184" s="90"/>
      <c r="BW184" s="90"/>
      <c r="BX184" s="90"/>
      <c r="BY184" s="90"/>
      <c r="BZ184" s="90"/>
      <c r="CA184" s="90"/>
    </row>
    <row r="185" spans="1:79" s="85" customFormat="1" x14ac:dyDescent="0.2">
      <c r="A185" s="150"/>
      <c r="B185" s="95"/>
      <c r="C185" s="95"/>
      <c r="D185" s="131"/>
      <c r="E185" s="146"/>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c r="AW185" s="90"/>
      <c r="AX185" s="90"/>
      <c r="AY185" s="90"/>
      <c r="AZ185" s="90"/>
      <c r="BA185" s="90"/>
      <c r="BB185" s="90"/>
      <c r="BC185" s="90"/>
      <c r="BD185" s="90"/>
      <c r="BE185" s="90"/>
      <c r="BF185" s="90"/>
      <c r="BG185" s="90"/>
      <c r="BH185" s="90"/>
      <c r="BI185" s="90"/>
      <c r="BJ185" s="90"/>
      <c r="BK185" s="90"/>
      <c r="BL185" s="90"/>
      <c r="BM185" s="90"/>
      <c r="BN185" s="90"/>
      <c r="BO185" s="90"/>
      <c r="BP185" s="90"/>
      <c r="BQ185" s="90"/>
      <c r="BR185" s="90"/>
      <c r="BS185" s="90"/>
      <c r="BT185" s="90"/>
      <c r="BU185" s="90"/>
      <c r="BV185" s="90"/>
      <c r="BW185" s="90"/>
      <c r="BX185" s="90"/>
      <c r="BY185" s="90"/>
      <c r="BZ185" s="90"/>
      <c r="CA185" s="90"/>
    </row>
    <row r="186" spans="1:79" s="85" customFormat="1" x14ac:dyDescent="0.2">
      <c r="A186" s="150"/>
      <c r="B186" s="95"/>
      <c r="C186" s="95"/>
      <c r="D186" s="131"/>
      <c r="E186" s="146"/>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0"/>
      <c r="BB186" s="90"/>
      <c r="BC186" s="90"/>
      <c r="BD186" s="90"/>
      <c r="BE186" s="90"/>
      <c r="BF186" s="90"/>
      <c r="BG186" s="90"/>
      <c r="BH186" s="90"/>
      <c r="BI186" s="90"/>
      <c r="BJ186" s="90"/>
      <c r="BK186" s="90"/>
      <c r="BL186" s="90"/>
      <c r="BM186" s="90"/>
      <c r="BN186" s="90"/>
      <c r="BO186" s="90"/>
      <c r="BP186" s="90"/>
      <c r="BQ186" s="90"/>
      <c r="BR186" s="90"/>
      <c r="BS186" s="90"/>
      <c r="BT186" s="90"/>
      <c r="BU186" s="90"/>
      <c r="BV186" s="90"/>
      <c r="BW186" s="90"/>
      <c r="BX186" s="90"/>
      <c r="BY186" s="90"/>
      <c r="BZ186" s="90"/>
      <c r="CA186" s="90"/>
    </row>
    <row r="187" spans="1:79" s="85" customFormat="1" x14ac:dyDescent="0.2">
      <c r="A187" s="150"/>
      <c r="B187" s="95"/>
      <c r="C187" s="95"/>
      <c r="D187" s="131"/>
      <c r="E187" s="146"/>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90"/>
      <c r="BN187" s="90"/>
      <c r="BO187" s="90"/>
      <c r="BP187" s="90"/>
      <c r="BQ187" s="90"/>
      <c r="BR187" s="90"/>
      <c r="BS187" s="90"/>
      <c r="BT187" s="90"/>
      <c r="BU187" s="90"/>
      <c r="BV187" s="90"/>
      <c r="BW187" s="90"/>
      <c r="BX187" s="90"/>
      <c r="BY187" s="90"/>
      <c r="BZ187" s="90"/>
      <c r="CA187" s="90"/>
    </row>
    <row r="188" spans="1:79" s="85" customFormat="1" x14ac:dyDescent="0.2">
      <c r="A188" s="150"/>
      <c r="B188" s="95"/>
      <c r="C188" s="95"/>
      <c r="D188" s="131"/>
      <c r="E188" s="146"/>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c r="BC188" s="90"/>
      <c r="BD188" s="90"/>
      <c r="BE188" s="90"/>
      <c r="BF188" s="90"/>
      <c r="BG188" s="90"/>
      <c r="BH188" s="90"/>
      <c r="BI188" s="90"/>
      <c r="BJ188" s="90"/>
      <c r="BK188" s="90"/>
      <c r="BL188" s="90"/>
      <c r="BM188" s="90"/>
      <c r="BN188" s="90"/>
      <c r="BO188" s="90"/>
      <c r="BP188" s="90"/>
      <c r="BQ188" s="90"/>
      <c r="BR188" s="90"/>
      <c r="BS188" s="90"/>
      <c r="BT188" s="90"/>
      <c r="BU188" s="90"/>
      <c r="BV188" s="90"/>
      <c r="BW188" s="90"/>
      <c r="BX188" s="90"/>
      <c r="BY188" s="90"/>
      <c r="BZ188" s="90"/>
      <c r="CA188" s="90"/>
    </row>
    <row r="189" spans="1:79" s="85" customFormat="1" x14ac:dyDescent="0.2">
      <c r="A189" s="150"/>
      <c r="B189" s="95"/>
      <c r="C189" s="95"/>
      <c r="D189" s="131"/>
      <c r="E189" s="146"/>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c r="AX189" s="90"/>
      <c r="AY189" s="90"/>
      <c r="AZ189" s="90"/>
      <c r="BA189" s="90"/>
      <c r="BB189" s="90"/>
      <c r="BC189" s="90"/>
      <c r="BD189" s="90"/>
      <c r="BE189" s="90"/>
      <c r="BF189" s="90"/>
      <c r="BG189" s="90"/>
      <c r="BH189" s="90"/>
      <c r="BI189" s="90"/>
      <c r="BJ189" s="90"/>
      <c r="BK189" s="90"/>
      <c r="BL189" s="90"/>
      <c r="BM189" s="90"/>
      <c r="BN189" s="90"/>
      <c r="BO189" s="90"/>
      <c r="BP189" s="90"/>
      <c r="BQ189" s="90"/>
      <c r="BR189" s="90"/>
      <c r="BS189" s="90"/>
      <c r="BT189" s="90"/>
      <c r="BU189" s="90"/>
      <c r="BV189" s="90"/>
      <c r="BW189" s="90"/>
      <c r="BX189" s="90"/>
      <c r="BY189" s="90"/>
      <c r="BZ189" s="90"/>
      <c r="CA189" s="90"/>
    </row>
    <row r="190" spans="1:79" s="85" customFormat="1" x14ac:dyDescent="0.2">
      <c r="A190" s="150"/>
      <c r="B190" s="95"/>
      <c r="C190" s="95"/>
      <c r="D190" s="131"/>
      <c r="E190" s="146"/>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c r="AX190" s="90"/>
      <c r="AY190" s="90"/>
      <c r="AZ190" s="90"/>
      <c r="BA190" s="90"/>
      <c r="BB190" s="90"/>
      <c r="BC190" s="90"/>
      <c r="BD190" s="90"/>
      <c r="BE190" s="90"/>
      <c r="BF190" s="90"/>
      <c r="BG190" s="90"/>
      <c r="BH190" s="90"/>
      <c r="BI190" s="90"/>
      <c r="BJ190" s="90"/>
      <c r="BK190" s="90"/>
      <c r="BL190" s="90"/>
      <c r="BM190" s="90"/>
      <c r="BN190" s="90"/>
      <c r="BO190" s="90"/>
      <c r="BP190" s="90"/>
      <c r="BQ190" s="90"/>
      <c r="BR190" s="90"/>
      <c r="BS190" s="90"/>
      <c r="BT190" s="90"/>
      <c r="BU190" s="90"/>
      <c r="BV190" s="90"/>
      <c r="BW190" s="90"/>
      <c r="BX190" s="90"/>
      <c r="BY190" s="90"/>
      <c r="BZ190" s="90"/>
      <c r="CA190" s="90"/>
    </row>
    <row r="191" spans="1:79" s="85" customFormat="1" x14ac:dyDescent="0.2">
      <c r="A191" s="150"/>
      <c r="B191" s="95"/>
      <c r="C191" s="95"/>
      <c r="D191" s="131"/>
      <c r="E191" s="146"/>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c r="AX191" s="90"/>
      <c r="AY191" s="90"/>
      <c r="AZ191" s="90"/>
      <c r="BA191" s="90"/>
      <c r="BB191" s="90"/>
      <c r="BC191" s="90"/>
      <c r="BD191" s="90"/>
      <c r="BE191" s="90"/>
      <c r="BF191" s="90"/>
      <c r="BG191" s="90"/>
      <c r="BH191" s="90"/>
      <c r="BI191" s="90"/>
      <c r="BJ191" s="90"/>
      <c r="BK191" s="90"/>
      <c r="BL191" s="90"/>
      <c r="BM191" s="90"/>
      <c r="BN191" s="90"/>
      <c r="BO191" s="90"/>
      <c r="BP191" s="90"/>
      <c r="BQ191" s="90"/>
      <c r="BR191" s="90"/>
      <c r="BS191" s="90"/>
      <c r="BT191" s="90"/>
      <c r="BU191" s="90"/>
      <c r="BV191" s="90"/>
      <c r="BW191" s="90"/>
      <c r="BX191" s="90"/>
      <c r="BY191" s="90"/>
      <c r="BZ191" s="90"/>
      <c r="CA191" s="90"/>
    </row>
    <row r="192" spans="1:79" s="85" customFormat="1" x14ac:dyDescent="0.2">
      <c r="A192" s="150"/>
      <c r="B192" s="95"/>
      <c r="C192" s="95"/>
      <c r="D192" s="131"/>
      <c r="E192" s="146"/>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c r="BJ192" s="90"/>
      <c r="BK192" s="90"/>
      <c r="BL192" s="90"/>
      <c r="BM192" s="90"/>
      <c r="BN192" s="90"/>
      <c r="BO192" s="90"/>
      <c r="BP192" s="90"/>
      <c r="BQ192" s="90"/>
      <c r="BR192" s="90"/>
      <c r="BS192" s="90"/>
      <c r="BT192" s="90"/>
      <c r="BU192" s="90"/>
      <c r="BV192" s="90"/>
      <c r="BW192" s="90"/>
      <c r="BX192" s="90"/>
      <c r="BY192" s="90"/>
      <c r="BZ192" s="90"/>
      <c r="CA192" s="90"/>
    </row>
    <row r="193" spans="1:79" s="85" customFormat="1" x14ac:dyDescent="0.2">
      <c r="A193" s="150"/>
      <c r="B193" s="95"/>
      <c r="C193" s="95"/>
      <c r="D193" s="131"/>
      <c r="E193" s="146"/>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c r="BL193" s="90"/>
      <c r="BM193" s="90"/>
      <c r="BN193" s="90"/>
      <c r="BO193" s="90"/>
      <c r="BP193" s="90"/>
      <c r="BQ193" s="90"/>
      <c r="BR193" s="90"/>
      <c r="BS193" s="90"/>
      <c r="BT193" s="90"/>
      <c r="BU193" s="90"/>
      <c r="BV193" s="90"/>
      <c r="BW193" s="90"/>
      <c r="BX193" s="90"/>
      <c r="BY193" s="90"/>
      <c r="BZ193" s="90"/>
      <c r="CA193" s="90"/>
    </row>
    <row r="194" spans="1:79" s="85" customFormat="1" x14ac:dyDescent="0.2">
      <c r="A194" s="150"/>
      <c r="B194" s="95"/>
      <c r="C194" s="95"/>
      <c r="D194" s="131"/>
      <c r="E194" s="146"/>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c r="AX194" s="90"/>
      <c r="AY194" s="90"/>
      <c r="AZ194" s="90"/>
      <c r="BA194" s="90"/>
      <c r="BB194" s="90"/>
      <c r="BC194" s="90"/>
      <c r="BD194" s="90"/>
      <c r="BE194" s="90"/>
      <c r="BF194" s="90"/>
      <c r="BG194" s="90"/>
      <c r="BH194" s="90"/>
      <c r="BI194" s="90"/>
      <c r="BJ194" s="90"/>
      <c r="BK194" s="90"/>
      <c r="BL194" s="90"/>
      <c r="BM194" s="90"/>
      <c r="BN194" s="90"/>
      <c r="BO194" s="90"/>
      <c r="BP194" s="90"/>
      <c r="BQ194" s="90"/>
      <c r="BR194" s="90"/>
      <c r="BS194" s="90"/>
      <c r="BT194" s="90"/>
      <c r="BU194" s="90"/>
      <c r="BV194" s="90"/>
      <c r="BW194" s="90"/>
      <c r="BX194" s="90"/>
      <c r="BY194" s="90"/>
      <c r="BZ194" s="90"/>
      <c r="CA194" s="90"/>
    </row>
    <row r="195" spans="1:79" s="85" customFormat="1" x14ac:dyDescent="0.2">
      <c r="A195" s="150"/>
      <c r="B195" s="95"/>
      <c r="C195" s="95"/>
      <c r="D195" s="131"/>
      <c r="E195" s="146"/>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0"/>
      <c r="AY195" s="90"/>
      <c r="AZ195" s="90"/>
      <c r="BA195" s="90"/>
      <c r="BB195" s="90"/>
      <c r="BC195" s="90"/>
      <c r="BD195" s="90"/>
      <c r="BE195" s="90"/>
      <c r="BF195" s="90"/>
      <c r="BG195" s="90"/>
      <c r="BH195" s="90"/>
      <c r="BI195" s="90"/>
      <c r="BJ195" s="90"/>
      <c r="BK195" s="90"/>
      <c r="BL195" s="90"/>
      <c r="BM195" s="90"/>
      <c r="BN195" s="90"/>
      <c r="BO195" s="90"/>
      <c r="BP195" s="90"/>
      <c r="BQ195" s="90"/>
      <c r="BR195" s="90"/>
      <c r="BS195" s="90"/>
      <c r="BT195" s="90"/>
      <c r="BU195" s="90"/>
      <c r="BV195" s="90"/>
      <c r="BW195" s="90"/>
      <c r="BX195" s="90"/>
      <c r="BY195" s="90"/>
      <c r="BZ195" s="90"/>
      <c r="CA195" s="90"/>
    </row>
    <row r="196" spans="1:79" s="85" customFormat="1" x14ac:dyDescent="0.2">
      <c r="A196" s="150"/>
      <c r="B196" s="95"/>
      <c r="C196" s="95"/>
      <c r="D196" s="131"/>
      <c r="E196" s="146"/>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c r="BC196" s="90"/>
      <c r="BD196" s="90"/>
      <c r="BE196" s="90"/>
      <c r="BF196" s="90"/>
      <c r="BG196" s="90"/>
      <c r="BH196" s="90"/>
      <c r="BI196" s="90"/>
      <c r="BJ196" s="90"/>
      <c r="BK196" s="90"/>
      <c r="BL196" s="90"/>
      <c r="BM196" s="90"/>
      <c r="BN196" s="90"/>
      <c r="BO196" s="90"/>
      <c r="BP196" s="90"/>
      <c r="BQ196" s="90"/>
      <c r="BR196" s="90"/>
      <c r="BS196" s="90"/>
      <c r="BT196" s="90"/>
      <c r="BU196" s="90"/>
      <c r="BV196" s="90"/>
      <c r="BW196" s="90"/>
      <c r="BX196" s="90"/>
      <c r="BY196" s="90"/>
      <c r="BZ196" s="90"/>
      <c r="CA196" s="90"/>
    </row>
    <row r="197" spans="1:79" s="85" customFormat="1" x14ac:dyDescent="0.2">
      <c r="A197" s="150"/>
      <c r="B197" s="95"/>
      <c r="C197" s="95"/>
      <c r="D197" s="131"/>
      <c r="E197" s="146"/>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90"/>
      <c r="BK197" s="90"/>
      <c r="BL197" s="90"/>
      <c r="BM197" s="90"/>
      <c r="BN197" s="90"/>
      <c r="BO197" s="90"/>
      <c r="BP197" s="90"/>
      <c r="BQ197" s="90"/>
      <c r="BR197" s="90"/>
      <c r="BS197" s="90"/>
      <c r="BT197" s="90"/>
      <c r="BU197" s="90"/>
      <c r="BV197" s="90"/>
      <c r="BW197" s="90"/>
      <c r="BX197" s="90"/>
      <c r="BY197" s="90"/>
      <c r="BZ197" s="90"/>
      <c r="CA197" s="90"/>
    </row>
    <row r="198" spans="1:79" s="85" customFormat="1" x14ac:dyDescent="0.2">
      <c r="A198" s="150"/>
      <c r="B198" s="95"/>
      <c r="C198" s="95"/>
      <c r="D198" s="131"/>
      <c r="E198" s="146"/>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c r="BF198" s="90"/>
      <c r="BG198" s="90"/>
      <c r="BH198" s="90"/>
      <c r="BI198" s="90"/>
      <c r="BJ198" s="90"/>
      <c r="BK198" s="90"/>
      <c r="BL198" s="90"/>
      <c r="BM198" s="90"/>
      <c r="BN198" s="90"/>
      <c r="BO198" s="90"/>
      <c r="BP198" s="90"/>
      <c r="BQ198" s="90"/>
      <c r="BR198" s="90"/>
      <c r="BS198" s="90"/>
      <c r="BT198" s="90"/>
      <c r="BU198" s="90"/>
      <c r="BV198" s="90"/>
      <c r="BW198" s="90"/>
      <c r="BX198" s="90"/>
      <c r="BY198" s="90"/>
      <c r="BZ198" s="90"/>
      <c r="CA198" s="90"/>
    </row>
    <row r="199" spans="1:79" s="85" customFormat="1" x14ac:dyDescent="0.2">
      <c r="A199" s="150"/>
      <c r="B199" s="95"/>
      <c r="C199" s="95"/>
      <c r="D199" s="131"/>
      <c r="E199" s="146"/>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c r="AX199" s="90"/>
      <c r="AY199" s="90"/>
      <c r="AZ199" s="90"/>
      <c r="BA199" s="90"/>
      <c r="BB199" s="90"/>
      <c r="BC199" s="90"/>
      <c r="BD199" s="90"/>
      <c r="BE199" s="90"/>
      <c r="BF199" s="90"/>
      <c r="BG199" s="90"/>
      <c r="BH199" s="90"/>
      <c r="BI199" s="90"/>
      <c r="BJ199" s="90"/>
      <c r="BK199" s="90"/>
      <c r="BL199" s="90"/>
      <c r="BM199" s="90"/>
      <c r="BN199" s="90"/>
      <c r="BO199" s="90"/>
      <c r="BP199" s="90"/>
      <c r="BQ199" s="90"/>
      <c r="BR199" s="90"/>
      <c r="BS199" s="90"/>
      <c r="BT199" s="90"/>
      <c r="BU199" s="90"/>
      <c r="BV199" s="90"/>
      <c r="BW199" s="90"/>
      <c r="BX199" s="90"/>
      <c r="BY199" s="90"/>
      <c r="BZ199" s="90"/>
      <c r="CA199" s="90"/>
    </row>
    <row r="200" spans="1:79" s="85" customFormat="1" x14ac:dyDescent="0.2">
      <c r="A200" s="150"/>
      <c r="B200" s="95"/>
      <c r="C200" s="95"/>
      <c r="D200" s="131"/>
      <c r="E200" s="146"/>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c r="AX200" s="90"/>
      <c r="AY200" s="90"/>
      <c r="AZ200" s="90"/>
      <c r="BA200" s="90"/>
      <c r="BB200" s="90"/>
      <c r="BC200" s="90"/>
      <c r="BD200" s="90"/>
      <c r="BE200" s="90"/>
      <c r="BF200" s="90"/>
      <c r="BG200" s="90"/>
      <c r="BH200" s="90"/>
      <c r="BI200" s="90"/>
      <c r="BJ200" s="90"/>
      <c r="BK200" s="90"/>
      <c r="BL200" s="90"/>
      <c r="BM200" s="90"/>
      <c r="BN200" s="90"/>
      <c r="BO200" s="90"/>
      <c r="BP200" s="90"/>
      <c r="BQ200" s="90"/>
      <c r="BR200" s="90"/>
      <c r="BS200" s="90"/>
      <c r="BT200" s="90"/>
      <c r="BU200" s="90"/>
      <c r="BV200" s="90"/>
      <c r="BW200" s="90"/>
      <c r="BX200" s="90"/>
      <c r="BY200" s="90"/>
      <c r="BZ200" s="90"/>
      <c r="CA200" s="90"/>
    </row>
    <row r="201" spans="1:79" s="85" customFormat="1" x14ac:dyDescent="0.2">
      <c r="A201" s="150"/>
      <c r="B201" s="95"/>
      <c r="C201" s="95"/>
      <c r="D201" s="131"/>
      <c r="E201" s="146"/>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c r="BE201" s="90"/>
      <c r="BF201" s="90"/>
      <c r="BG201" s="90"/>
      <c r="BH201" s="90"/>
      <c r="BI201" s="90"/>
      <c r="BJ201" s="90"/>
      <c r="BK201" s="90"/>
      <c r="BL201" s="90"/>
      <c r="BM201" s="90"/>
      <c r="BN201" s="90"/>
      <c r="BO201" s="90"/>
      <c r="BP201" s="90"/>
      <c r="BQ201" s="90"/>
      <c r="BR201" s="90"/>
      <c r="BS201" s="90"/>
      <c r="BT201" s="90"/>
      <c r="BU201" s="90"/>
      <c r="BV201" s="90"/>
      <c r="BW201" s="90"/>
      <c r="BX201" s="90"/>
      <c r="BY201" s="90"/>
      <c r="BZ201" s="90"/>
      <c r="CA201" s="90"/>
    </row>
    <row r="202" spans="1:79" s="85" customFormat="1" x14ac:dyDescent="0.2">
      <c r="A202" s="150"/>
      <c r="B202" s="95"/>
      <c r="C202" s="95"/>
      <c r="D202" s="131"/>
      <c r="E202" s="146"/>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c r="AX202" s="90"/>
      <c r="AY202" s="90"/>
      <c r="AZ202" s="90"/>
      <c r="BA202" s="90"/>
      <c r="BB202" s="90"/>
      <c r="BC202" s="90"/>
      <c r="BD202" s="90"/>
      <c r="BE202" s="90"/>
      <c r="BF202" s="90"/>
      <c r="BG202" s="90"/>
      <c r="BH202" s="90"/>
      <c r="BI202" s="90"/>
      <c r="BJ202" s="90"/>
      <c r="BK202" s="90"/>
      <c r="BL202" s="90"/>
      <c r="BM202" s="90"/>
      <c r="BN202" s="90"/>
      <c r="BO202" s="90"/>
      <c r="BP202" s="90"/>
      <c r="BQ202" s="90"/>
      <c r="BR202" s="90"/>
      <c r="BS202" s="90"/>
      <c r="BT202" s="90"/>
      <c r="BU202" s="90"/>
      <c r="BV202" s="90"/>
      <c r="BW202" s="90"/>
      <c r="BX202" s="90"/>
      <c r="BY202" s="90"/>
      <c r="BZ202" s="90"/>
      <c r="CA202" s="90"/>
    </row>
    <row r="203" spans="1:79" s="85" customFormat="1" x14ac:dyDescent="0.2">
      <c r="A203" s="150"/>
      <c r="B203" s="95"/>
      <c r="C203" s="95"/>
      <c r="D203" s="131"/>
      <c r="E203" s="146"/>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c r="AX203" s="90"/>
      <c r="AY203" s="90"/>
      <c r="AZ203" s="90"/>
      <c r="BA203" s="90"/>
      <c r="BB203" s="90"/>
      <c r="BC203" s="90"/>
      <c r="BD203" s="90"/>
      <c r="BE203" s="90"/>
      <c r="BF203" s="90"/>
      <c r="BG203" s="90"/>
      <c r="BH203" s="90"/>
      <c r="BI203" s="90"/>
      <c r="BJ203" s="90"/>
      <c r="BK203" s="90"/>
      <c r="BL203" s="90"/>
      <c r="BM203" s="90"/>
      <c r="BN203" s="90"/>
      <c r="BO203" s="90"/>
      <c r="BP203" s="90"/>
      <c r="BQ203" s="90"/>
      <c r="BR203" s="90"/>
      <c r="BS203" s="90"/>
      <c r="BT203" s="90"/>
      <c r="BU203" s="90"/>
      <c r="BV203" s="90"/>
      <c r="BW203" s="90"/>
      <c r="BX203" s="90"/>
      <c r="BY203" s="90"/>
      <c r="BZ203" s="90"/>
      <c r="CA203" s="90"/>
    </row>
    <row r="204" spans="1:79" s="85" customFormat="1" x14ac:dyDescent="0.2">
      <c r="A204" s="150"/>
      <c r="B204" s="95"/>
      <c r="C204" s="95"/>
      <c r="D204" s="131"/>
      <c r="E204" s="146"/>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c r="BE204" s="90"/>
      <c r="BF204" s="90"/>
      <c r="BG204" s="90"/>
      <c r="BH204" s="90"/>
      <c r="BI204" s="90"/>
      <c r="BJ204" s="90"/>
      <c r="BK204" s="90"/>
      <c r="BL204" s="90"/>
      <c r="BM204" s="90"/>
      <c r="BN204" s="90"/>
      <c r="BO204" s="90"/>
      <c r="BP204" s="90"/>
      <c r="BQ204" s="90"/>
      <c r="BR204" s="90"/>
      <c r="BS204" s="90"/>
      <c r="BT204" s="90"/>
      <c r="BU204" s="90"/>
      <c r="BV204" s="90"/>
      <c r="BW204" s="90"/>
      <c r="BX204" s="90"/>
      <c r="BY204" s="90"/>
      <c r="BZ204" s="90"/>
      <c r="CA204" s="90"/>
    </row>
    <row r="205" spans="1:79" s="85" customFormat="1" x14ac:dyDescent="0.2">
      <c r="A205" s="150"/>
      <c r="B205" s="95"/>
      <c r="C205" s="95"/>
      <c r="D205" s="131"/>
      <c r="E205" s="146"/>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c r="AX205" s="90"/>
      <c r="AY205" s="90"/>
      <c r="AZ205" s="90"/>
      <c r="BA205" s="90"/>
      <c r="BB205" s="90"/>
      <c r="BC205" s="90"/>
      <c r="BD205" s="90"/>
      <c r="BE205" s="90"/>
      <c r="BF205" s="90"/>
      <c r="BG205" s="90"/>
      <c r="BH205" s="90"/>
      <c r="BI205" s="90"/>
      <c r="BJ205" s="90"/>
      <c r="BK205" s="90"/>
      <c r="BL205" s="90"/>
      <c r="BM205" s="90"/>
      <c r="BN205" s="90"/>
      <c r="BO205" s="90"/>
      <c r="BP205" s="90"/>
      <c r="BQ205" s="90"/>
      <c r="BR205" s="90"/>
      <c r="BS205" s="90"/>
      <c r="BT205" s="90"/>
      <c r="BU205" s="90"/>
      <c r="BV205" s="90"/>
      <c r="BW205" s="90"/>
      <c r="BX205" s="90"/>
      <c r="BY205" s="90"/>
      <c r="BZ205" s="90"/>
      <c r="CA205" s="90"/>
    </row>
    <row r="206" spans="1:79" s="85" customFormat="1" x14ac:dyDescent="0.2">
      <c r="A206" s="150"/>
      <c r="B206" s="95"/>
      <c r="C206" s="95"/>
      <c r="D206" s="131"/>
      <c r="E206" s="146"/>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c r="AX206" s="90"/>
      <c r="AY206" s="90"/>
      <c r="AZ206" s="90"/>
      <c r="BA206" s="90"/>
      <c r="BB206" s="90"/>
      <c r="BC206" s="90"/>
      <c r="BD206" s="90"/>
      <c r="BE206" s="90"/>
      <c r="BF206" s="90"/>
      <c r="BG206" s="90"/>
      <c r="BH206" s="90"/>
      <c r="BI206" s="90"/>
      <c r="BJ206" s="90"/>
      <c r="BK206" s="90"/>
      <c r="BL206" s="90"/>
      <c r="BM206" s="90"/>
      <c r="BN206" s="90"/>
      <c r="BO206" s="90"/>
      <c r="BP206" s="90"/>
      <c r="BQ206" s="90"/>
      <c r="BR206" s="90"/>
      <c r="BS206" s="90"/>
      <c r="BT206" s="90"/>
      <c r="BU206" s="90"/>
      <c r="BV206" s="90"/>
      <c r="BW206" s="90"/>
      <c r="BX206" s="90"/>
      <c r="BY206" s="90"/>
      <c r="BZ206" s="90"/>
      <c r="CA206" s="90"/>
    </row>
    <row r="207" spans="1:79" s="85" customFormat="1" x14ac:dyDescent="0.2">
      <c r="A207" s="150"/>
      <c r="B207" s="95"/>
      <c r="C207" s="95"/>
      <c r="D207" s="131"/>
      <c r="E207" s="146"/>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c r="BL207" s="90"/>
      <c r="BM207" s="90"/>
      <c r="BN207" s="90"/>
      <c r="BO207" s="90"/>
      <c r="BP207" s="90"/>
      <c r="BQ207" s="90"/>
      <c r="BR207" s="90"/>
      <c r="BS207" s="90"/>
      <c r="BT207" s="90"/>
      <c r="BU207" s="90"/>
      <c r="BV207" s="90"/>
      <c r="BW207" s="90"/>
      <c r="BX207" s="90"/>
      <c r="BY207" s="90"/>
      <c r="BZ207" s="90"/>
      <c r="CA207" s="90"/>
    </row>
    <row r="208" spans="1:79" s="85" customFormat="1" x14ac:dyDescent="0.2">
      <c r="A208" s="150"/>
      <c r="B208" s="95"/>
      <c r="C208" s="95"/>
      <c r="D208" s="131"/>
      <c r="E208" s="146"/>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c r="AX208" s="90"/>
      <c r="AY208" s="90"/>
      <c r="AZ208" s="90"/>
      <c r="BA208" s="90"/>
      <c r="BB208" s="90"/>
      <c r="BC208" s="90"/>
      <c r="BD208" s="90"/>
      <c r="BE208" s="90"/>
      <c r="BF208" s="90"/>
      <c r="BG208" s="90"/>
      <c r="BH208" s="90"/>
      <c r="BI208" s="90"/>
      <c r="BJ208" s="90"/>
      <c r="BK208" s="90"/>
      <c r="BL208" s="90"/>
      <c r="BM208" s="90"/>
      <c r="BN208" s="90"/>
      <c r="BO208" s="90"/>
      <c r="BP208" s="90"/>
      <c r="BQ208" s="90"/>
      <c r="BR208" s="90"/>
      <c r="BS208" s="90"/>
      <c r="BT208" s="90"/>
      <c r="BU208" s="90"/>
      <c r="BV208" s="90"/>
      <c r="BW208" s="90"/>
      <c r="BX208" s="90"/>
      <c r="BY208" s="90"/>
      <c r="BZ208" s="90"/>
      <c r="CA208" s="90"/>
    </row>
    <row r="209" spans="1:79" s="85" customFormat="1" x14ac:dyDescent="0.2">
      <c r="A209" s="150"/>
      <c r="B209" s="95"/>
      <c r="C209" s="95"/>
      <c r="D209" s="131"/>
      <c r="E209" s="146"/>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c r="AW209" s="90"/>
      <c r="AX209" s="90"/>
      <c r="AY209" s="90"/>
      <c r="AZ209" s="90"/>
      <c r="BA209" s="90"/>
      <c r="BB209" s="90"/>
      <c r="BC209" s="90"/>
      <c r="BD209" s="90"/>
      <c r="BE209" s="90"/>
      <c r="BF209" s="90"/>
      <c r="BG209" s="90"/>
      <c r="BH209" s="90"/>
      <c r="BI209" s="90"/>
      <c r="BJ209" s="90"/>
      <c r="BK209" s="90"/>
      <c r="BL209" s="90"/>
      <c r="BM209" s="90"/>
      <c r="BN209" s="90"/>
      <c r="BO209" s="90"/>
      <c r="BP209" s="90"/>
      <c r="BQ209" s="90"/>
      <c r="BR209" s="90"/>
      <c r="BS209" s="90"/>
      <c r="BT209" s="90"/>
      <c r="BU209" s="90"/>
      <c r="BV209" s="90"/>
      <c r="BW209" s="90"/>
      <c r="BX209" s="90"/>
      <c r="BY209" s="90"/>
      <c r="BZ209" s="90"/>
      <c r="CA209" s="90"/>
    </row>
    <row r="210" spans="1:79" s="85" customFormat="1" x14ac:dyDescent="0.2">
      <c r="A210" s="150"/>
      <c r="B210" s="95"/>
      <c r="C210" s="95"/>
      <c r="D210" s="131"/>
      <c r="E210" s="146"/>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c r="AX210" s="90"/>
      <c r="AY210" s="90"/>
      <c r="AZ210" s="90"/>
      <c r="BA210" s="90"/>
      <c r="BB210" s="90"/>
      <c r="BC210" s="90"/>
      <c r="BD210" s="90"/>
      <c r="BE210" s="90"/>
      <c r="BF210" s="90"/>
      <c r="BG210" s="90"/>
      <c r="BH210" s="90"/>
      <c r="BI210" s="90"/>
      <c r="BJ210" s="90"/>
      <c r="BK210" s="90"/>
      <c r="BL210" s="90"/>
      <c r="BM210" s="90"/>
      <c r="BN210" s="90"/>
      <c r="BO210" s="90"/>
      <c r="BP210" s="90"/>
      <c r="BQ210" s="90"/>
      <c r="BR210" s="90"/>
      <c r="BS210" s="90"/>
      <c r="BT210" s="90"/>
      <c r="BU210" s="90"/>
      <c r="BV210" s="90"/>
      <c r="BW210" s="90"/>
      <c r="BX210" s="90"/>
      <c r="BY210" s="90"/>
      <c r="BZ210" s="90"/>
      <c r="CA210" s="90"/>
    </row>
    <row r="211" spans="1:79" s="85" customFormat="1" x14ac:dyDescent="0.2">
      <c r="A211" s="150"/>
      <c r="B211" s="95"/>
      <c r="C211" s="95"/>
      <c r="D211" s="131"/>
      <c r="E211" s="146"/>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90"/>
      <c r="AY211" s="90"/>
      <c r="AZ211" s="90"/>
      <c r="BA211" s="90"/>
      <c r="BB211" s="90"/>
      <c r="BC211" s="90"/>
      <c r="BD211" s="90"/>
      <c r="BE211" s="90"/>
      <c r="BF211" s="90"/>
      <c r="BG211" s="90"/>
      <c r="BH211" s="90"/>
      <c r="BI211" s="90"/>
      <c r="BJ211" s="90"/>
      <c r="BK211" s="90"/>
      <c r="BL211" s="90"/>
      <c r="BM211" s="90"/>
      <c r="BN211" s="90"/>
      <c r="BO211" s="90"/>
      <c r="BP211" s="90"/>
      <c r="BQ211" s="90"/>
      <c r="BR211" s="90"/>
      <c r="BS211" s="90"/>
      <c r="BT211" s="90"/>
      <c r="BU211" s="90"/>
      <c r="BV211" s="90"/>
      <c r="BW211" s="90"/>
      <c r="BX211" s="90"/>
      <c r="BY211" s="90"/>
      <c r="BZ211" s="90"/>
      <c r="CA211" s="90"/>
    </row>
    <row r="212" spans="1:79" s="85" customFormat="1" x14ac:dyDescent="0.2">
      <c r="A212" s="150"/>
      <c r="B212" s="95"/>
      <c r="C212" s="95"/>
      <c r="D212" s="131"/>
      <c r="E212" s="146"/>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c r="AX212" s="90"/>
      <c r="AY212" s="90"/>
      <c r="AZ212" s="90"/>
      <c r="BA212" s="90"/>
      <c r="BB212" s="90"/>
      <c r="BC212" s="90"/>
      <c r="BD212" s="90"/>
      <c r="BE212" s="90"/>
      <c r="BF212" s="90"/>
      <c r="BG212" s="90"/>
      <c r="BH212" s="90"/>
      <c r="BI212" s="90"/>
      <c r="BJ212" s="90"/>
      <c r="BK212" s="90"/>
      <c r="BL212" s="90"/>
      <c r="BM212" s="90"/>
      <c r="BN212" s="90"/>
      <c r="BO212" s="90"/>
      <c r="BP212" s="90"/>
      <c r="BQ212" s="90"/>
      <c r="BR212" s="90"/>
      <c r="BS212" s="90"/>
      <c r="BT212" s="90"/>
      <c r="BU212" s="90"/>
      <c r="BV212" s="90"/>
      <c r="BW212" s="90"/>
      <c r="BX212" s="90"/>
      <c r="BY212" s="90"/>
      <c r="BZ212" s="90"/>
      <c r="CA212" s="90"/>
    </row>
    <row r="213" spans="1:79" s="85" customFormat="1" x14ac:dyDescent="0.2">
      <c r="A213" s="150"/>
      <c r="B213" s="95"/>
      <c r="C213" s="95"/>
      <c r="D213" s="131"/>
      <c r="E213" s="146"/>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c r="AX213" s="90"/>
      <c r="AY213" s="90"/>
      <c r="AZ213" s="90"/>
      <c r="BA213" s="90"/>
      <c r="BB213" s="90"/>
      <c r="BC213" s="90"/>
      <c r="BD213" s="90"/>
      <c r="BE213" s="90"/>
      <c r="BF213" s="90"/>
      <c r="BG213" s="90"/>
      <c r="BH213" s="90"/>
      <c r="BI213" s="90"/>
      <c r="BJ213" s="90"/>
      <c r="BK213" s="90"/>
      <c r="BL213" s="90"/>
      <c r="BM213" s="90"/>
      <c r="BN213" s="90"/>
      <c r="BO213" s="90"/>
      <c r="BP213" s="90"/>
      <c r="BQ213" s="90"/>
      <c r="BR213" s="90"/>
      <c r="BS213" s="90"/>
      <c r="BT213" s="90"/>
      <c r="BU213" s="90"/>
      <c r="BV213" s="90"/>
      <c r="BW213" s="90"/>
      <c r="BX213" s="90"/>
      <c r="BY213" s="90"/>
      <c r="BZ213" s="90"/>
      <c r="CA213" s="90"/>
    </row>
    <row r="214" spans="1:79" s="85" customFormat="1" x14ac:dyDescent="0.2">
      <c r="A214" s="150"/>
      <c r="B214" s="95"/>
      <c r="C214" s="95"/>
      <c r="D214" s="131"/>
      <c r="E214" s="146"/>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c r="BE214" s="90"/>
      <c r="BF214" s="90"/>
      <c r="BG214" s="90"/>
      <c r="BH214" s="90"/>
      <c r="BI214" s="90"/>
      <c r="BJ214" s="90"/>
      <c r="BK214" s="90"/>
      <c r="BL214" s="90"/>
      <c r="BM214" s="90"/>
      <c r="BN214" s="90"/>
      <c r="BO214" s="90"/>
      <c r="BP214" s="90"/>
      <c r="BQ214" s="90"/>
      <c r="BR214" s="90"/>
      <c r="BS214" s="90"/>
      <c r="BT214" s="90"/>
      <c r="BU214" s="90"/>
      <c r="BV214" s="90"/>
      <c r="BW214" s="90"/>
      <c r="BX214" s="90"/>
      <c r="BY214" s="90"/>
      <c r="BZ214" s="90"/>
      <c r="CA214" s="90"/>
    </row>
    <row r="215" spans="1:79" s="85" customFormat="1" x14ac:dyDescent="0.2">
      <c r="A215" s="150"/>
      <c r="B215" s="95"/>
      <c r="C215" s="95"/>
      <c r="D215" s="131"/>
      <c r="E215" s="146"/>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c r="AX215" s="90"/>
      <c r="AY215" s="90"/>
      <c r="AZ215" s="90"/>
      <c r="BA215" s="90"/>
      <c r="BB215" s="90"/>
      <c r="BC215" s="90"/>
      <c r="BD215" s="90"/>
      <c r="BE215" s="90"/>
      <c r="BF215" s="90"/>
      <c r="BG215" s="90"/>
      <c r="BH215" s="90"/>
      <c r="BI215" s="90"/>
      <c r="BJ215" s="90"/>
      <c r="BK215" s="90"/>
      <c r="BL215" s="90"/>
      <c r="BM215" s="90"/>
      <c r="BN215" s="90"/>
      <c r="BO215" s="90"/>
      <c r="BP215" s="90"/>
      <c r="BQ215" s="90"/>
      <c r="BR215" s="90"/>
      <c r="BS215" s="90"/>
      <c r="BT215" s="90"/>
      <c r="BU215" s="90"/>
      <c r="BV215" s="90"/>
      <c r="BW215" s="90"/>
      <c r="BX215" s="90"/>
      <c r="BY215" s="90"/>
      <c r="BZ215" s="90"/>
      <c r="CA215" s="90"/>
    </row>
    <row r="216" spans="1:79" s="85" customFormat="1" x14ac:dyDescent="0.2">
      <c r="A216" s="150"/>
      <c r="B216" s="95"/>
      <c r="C216" s="95"/>
      <c r="D216" s="131"/>
      <c r="E216" s="146"/>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c r="AX216" s="90"/>
      <c r="AY216" s="90"/>
      <c r="AZ216" s="90"/>
      <c r="BA216" s="90"/>
      <c r="BB216" s="90"/>
      <c r="BC216" s="90"/>
      <c r="BD216" s="90"/>
      <c r="BE216" s="90"/>
      <c r="BF216" s="90"/>
      <c r="BG216" s="90"/>
      <c r="BH216" s="90"/>
      <c r="BI216" s="90"/>
      <c r="BJ216" s="90"/>
      <c r="BK216" s="90"/>
      <c r="BL216" s="90"/>
      <c r="BM216" s="90"/>
      <c r="BN216" s="90"/>
      <c r="BO216" s="90"/>
      <c r="BP216" s="90"/>
      <c r="BQ216" s="90"/>
      <c r="BR216" s="90"/>
      <c r="BS216" s="90"/>
      <c r="BT216" s="90"/>
      <c r="BU216" s="90"/>
      <c r="BV216" s="90"/>
      <c r="BW216" s="90"/>
      <c r="BX216" s="90"/>
      <c r="BY216" s="90"/>
      <c r="BZ216" s="90"/>
      <c r="CA216" s="90"/>
    </row>
    <row r="217" spans="1:79" s="85" customFormat="1" x14ac:dyDescent="0.2">
      <c r="A217" s="150"/>
      <c r="B217" s="95"/>
      <c r="C217" s="95"/>
      <c r="D217" s="131"/>
      <c r="E217" s="146"/>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c r="AW217" s="90"/>
      <c r="AX217" s="90"/>
      <c r="AY217" s="90"/>
      <c r="AZ217" s="90"/>
      <c r="BA217" s="90"/>
      <c r="BB217" s="90"/>
      <c r="BC217" s="90"/>
      <c r="BD217" s="90"/>
      <c r="BE217" s="90"/>
      <c r="BF217" s="90"/>
      <c r="BG217" s="90"/>
      <c r="BH217" s="90"/>
      <c r="BI217" s="90"/>
      <c r="BJ217" s="90"/>
      <c r="BK217" s="90"/>
      <c r="BL217" s="90"/>
      <c r="BM217" s="90"/>
      <c r="BN217" s="90"/>
      <c r="BO217" s="90"/>
      <c r="BP217" s="90"/>
      <c r="BQ217" s="90"/>
      <c r="BR217" s="90"/>
      <c r="BS217" s="90"/>
      <c r="BT217" s="90"/>
      <c r="BU217" s="90"/>
      <c r="BV217" s="90"/>
      <c r="BW217" s="90"/>
      <c r="BX217" s="90"/>
      <c r="BY217" s="90"/>
      <c r="BZ217" s="90"/>
      <c r="CA217" s="90"/>
    </row>
    <row r="218" spans="1:79" s="85" customFormat="1" x14ac:dyDescent="0.2">
      <c r="A218" s="150"/>
      <c r="B218" s="95"/>
      <c r="C218" s="95"/>
      <c r="D218" s="131"/>
      <c r="E218" s="146"/>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c r="BE218" s="90"/>
      <c r="BF218" s="90"/>
      <c r="BG218" s="90"/>
      <c r="BH218" s="90"/>
      <c r="BI218" s="90"/>
      <c r="BJ218" s="90"/>
      <c r="BK218" s="90"/>
      <c r="BL218" s="90"/>
      <c r="BM218" s="90"/>
      <c r="BN218" s="90"/>
      <c r="BO218" s="90"/>
      <c r="BP218" s="90"/>
      <c r="BQ218" s="90"/>
      <c r="BR218" s="90"/>
      <c r="BS218" s="90"/>
      <c r="BT218" s="90"/>
      <c r="BU218" s="90"/>
      <c r="BV218" s="90"/>
      <c r="BW218" s="90"/>
      <c r="BX218" s="90"/>
      <c r="BY218" s="90"/>
      <c r="BZ218" s="90"/>
      <c r="CA218" s="90"/>
    </row>
    <row r="219" spans="1:79" s="85" customFormat="1" x14ac:dyDescent="0.2">
      <c r="A219" s="150"/>
      <c r="B219" s="95"/>
      <c r="C219" s="95"/>
      <c r="D219" s="131"/>
      <c r="E219" s="146"/>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c r="AX219" s="90"/>
      <c r="AY219" s="90"/>
      <c r="AZ219" s="90"/>
      <c r="BA219" s="90"/>
      <c r="BB219" s="90"/>
      <c r="BC219" s="90"/>
      <c r="BD219" s="90"/>
      <c r="BE219" s="90"/>
      <c r="BF219" s="90"/>
      <c r="BG219" s="90"/>
      <c r="BH219" s="90"/>
      <c r="BI219" s="90"/>
      <c r="BJ219" s="90"/>
      <c r="BK219" s="90"/>
      <c r="BL219" s="90"/>
      <c r="BM219" s="90"/>
      <c r="BN219" s="90"/>
      <c r="BO219" s="90"/>
      <c r="BP219" s="90"/>
      <c r="BQ219" s="90"/>
      <c r="BR219" s="90"/>
      <c r="BS219" s="90"/>
      <c r="BT219" s="90"/>
      <c r="BU219" s="90"/>
      <c r="BV219" s="90"/>
      <c r="BW219" s="90"/>
      <c r="BX219" s="90"/>
      <c r="BY219" s="90"/>
      <c r="BZ219" s="90"/>
      <c r="CA219" s="90"/>
    </row>
    <row r="220" spans="1:79" s="85" customFormat="1" x14ac:dyDescent="0.2">
      <c r="A220" s="150"/>
      <c r="B220" s="95"/>
      <c r="C220" s="95"/>
      <c r="D220" s="131"/>
      <c r="E220" s="146"/>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c r="BE220" s="90"/>
      <c r="BF220" s="90"/>
      <c r="BG220" s="90"/>
      <c r="BH220" s="90"/>
      <c r="BI220" s="90"/>
      <c r="BJ220" s="90"/>
      <c r="BK220" s="90"/>
      <c r="BL220" s="90"/>
      <c r="BM220" s="90"/>
      <c r="BN220" s="90"/>
      <c r="BO220" s="90"/>
      <c r="BP220" s="90"/>
      <c r="BQ220" s="90"/>
      <c r="BR220" s="90"/>
      <c r="BS220" s="90"/>
      <c r="BT220" s="90"/>
      <c r="BU220" s="90"/>
      <c r="BV220" s="90"/>
      <c r="BW220" s="90"/>
      <c r="BX220" s="90"/>
      <c r="BY220" s="90"/>
      <c r="BZ220" s="90"/>
      <c r="CA220" s="90"/>
    </row>
    <row r="221" spans="1:79" s="85" customFormat="1" x14ac:dyDescent="0.2">
      <c r="A221" s="150"/>
      <c r="B221" s="95"/>
      <c r="C221" s="95"/>
      <c r="D221" s="131"/>
      <c r="E221" s="146"/>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c r="BL221" s="90"/>
      <c r="BM221" s="90"/>
      <c r="BN221" s="90"/>
      <c r="BO221" s="90"/>
      <c r="BP221" s="90"/>
      <c r="BQ221" s="90"/>
      <c r="BR221" s="90"/>
      <c r="BS221" s="90"/>
      <c r="BT221" s="90"/>
      <c r="BU221" s="90"/>
      <c r="BV221" s="90"/>
      <c r="BW221" s="90"/>
      <c r="BX221" s="90"/>
      <c r="BY221" s="90"/>
      <c r="BZ221" s="90"/>
      <c r="CA221" s="90"/>
    </row>
    <row r="222" spans="1:79" s="85" customFormat="1" x14ac:dyDescent="0.2">
      <c r="A222" s="150"/>
      <c r="B222" s="95"/>
      <c r="C222" s="95"/>
      <c r="D222" s="131"/>
      <c r="E222" s="146"/>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c r="AW222" s="90"/>
      <c r="AX222" s="90"/>
      <c r="AY222" s="90"/>
      <c r="AZ222" s="90"/>
      <c r="BA222" s="90"/>
      <c r="BB222" s="90"/>
      <c r="BC222" s="90"/>
      <c r="BD222" s="90"/>
      <c r="BE222" s="90"/>
      <c r="BF222" s="90"/>
      <c r="BG222" s="90"/>
      <c r="BH222" s="90"/>
      <c r="BI222" s="90"/>
      <c r="BJ222" s="90"/>
      <c r="BK222" s="90"/>
      <c r="BL222" s="90"/>
      <c r="BM222" s="90"/>
      <c r="BN222" s="90"/>
      <c r="BO222" s="90"/>
      <c r="BP222" s="90"/>
      <c r="BQ222" s="90"/>
      <c r="BR222" s="90"/>
      <c r="BS222" s="90"/>
      <c r="BT222" s="90"/>
      <c r="BU222" s="90"/>
      <c r="BV222" s="90"/>
      <c r="BW222" s="90"/>
      <c r="BX222" s="90"/>
      <c r="BY222" s="90"/>
      <c r="BZ222" s="90"/>
      <c r="CA222" s="90"/>
    </row>
    <row r="223" spans="1:79" s="85" customFormat="1" x14ac:dyDescent="0.2">
      <c r="A223" s="150"/>
      <c r="B223" s="95"/>
      <c r="C223" s="95"/>
      <c r="D223" s="131"/>
      <c r="E223" s="146"/>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c r="AW223" s="90"/>
      <c r="AX223" s="90"/>
      <c r="AY223" s="90"/>
      <c r="AZ223" s="90"/>
      <c r="BA223" s="90"/>
      <c r="BB223" s="90"/>
      <c r="BC223" s="90"/>
      <c r="BD223" s="90"/>
      <c r="BE223" s="90"/>
      <c r="BF223" s="90"/>
      <c r="BG223" s="90"/>
      <c r="BH223" s="90"/>
      <c r="BI223" s="90"/>
      <c r="BJ223" s="90"/>
      <c r="BK223" s="90"/>
      <c r="BL223" s="90"/>
      <c r="BM223" s="90"/>
      <c r="BN223" s="90"/>
      <c r="BO223" s="90"/>
      <c r="BP223" s="90"/>
      <c r="BQ223" s="90"/>
      <c r="BR223" s="90"/>
      <c r="BS223" s="90"/>
      <c r="BT223" s="90"/>
      <c r="BU223" s="90"/>
      <c r="BV223" s="90"/>
      <c r="BW223" s="90"/>
      <c r="BX223" s="90"/>
      <c r="BY223" s="90"/>
      <c r="BZ223" s="90"/>
      <c r="CA223" s="90"/>
    </row>
    <row r="224" spans="1:79" s="85" customFormat="1" x14ac:dyDescent="0.2">
      <c r="A224" s="150"/>
      <c r="B224" s="95"/>
      <c r="C224" s="95"/>
      <c r="D224" s="131"/>
      <c r="E224" s="146"/>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c r="AW224" s="90"/>
      <c r="AX224" s="90"/>
      <c r="AY224" s="90"/>
      <c r="AZ224" s="90"/>
      <c r="BA224" s="90"/>
      <c r="BB224" s="90"/>
      <c r="BC224" s="90"/>
      <c r="BD224" s="90"/>
      <c r="BE224" s="90"/>
      <c r="BF224" s="90"/>
      <c r="BG224" s="90"/>
      <c r="BH224" s="90"/>
      <c r="BI224" s="90"/>
      <c r="BJ224" s="90"/>
      <c r="BK224" s="90"/>
      <c r="BL224" s="90"/>
      <c r="BM224" s="90"/>
      <c r="BN224" s="90"/>
      <c r="BO224" s="90"/>
      <c r="BP224" s="90"/>
      <c r="BQ224" s="90"/>
      <c r="BR224" s="90"/>
      <c r="BS224" s="90"/>
      <c r="BT224" s="90"/>
      <c r="BU224" s="90"/>
      <c r="BV224" s="90"/>
      <c r="BW224" s="90"/>
      <c r="BX224" s="90"/>
      <c r="BY224" s="90"/>
      <c r="BZ224" s="90"/>
      <c r="CA224" s="90"/>
    </row>
    <row r="225" spans="1:79" s="85" customFormat="1" x14ac:dyDescent="0.2">
      <c r="A225" s="150"/>
      <c r="B225" s="95"/>
      <c r="C225" s="95"/>
      <c r="D225" s="131"/>
      <c r="E225" s="146"/>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c r="AW225" s="90"/>
      <c r="AX225" s="90"/>
      <c r="AY225" s="90"/>
      <c r="AZ225" s="90"/>
      <c r="BA225" s="90"/>
      <c r="BB225" s="90"/>
      <c r="BC225" s="90"/>
      <c r="BD225" s="90"/>
      <c r="BE225" s="90"/>
      <c r="BF225" s="90"/>
      <c r="BG225" s="90"/>
      <c r="BH225" s="90"/>
      <c r="BI225" s="90"/>
      <c r="BJ225" s="90"/>
      <c r="BK225" s="90"/>
      <c r="BL225" s="90"/>
      <c r="BM225" s="90"/>
      <c r="BN225" s="90"/>
      <c r="BO225" s="90"/>
      <c r="BP225" s="90"/>
      <c r="BQ225" s="90"/>
      <c r="BR225" s="90"/>
      <c r="BS225" s="90"/>
      <c r="BT225" s="90"/>
      <c r="BU225" s="90"/>
      <c r="BV225" s="90"/>
      <c r="BW225" s="90"/>
      <c r="BX225" s="90"/>
      <c r="BY225" s="90"/>
      <c r="BZ225" s="90"/>
      <c r="CA225" s="90"/>
    </row>
    <row r="226" spans="1:79" s="85" customFormat="1" x14ac:dyDescent="0.2">
      <c r="A226" s="150"/>
      <c r="B226" s="95"/>
      <c r="C226" s="95"/>
      <c r="D226" s="131"/>
      <c r="E226" s="146"/>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c r="AW226" s="90"/>
      <c r="AX226" s="90"/>
      <c r="AY226" s="90"/>
      <c r="AZ226" s="90"/>
      <c r="BA226" s="90"/>
      <c r="BB226" s="90"/>
      <c r="BC226" s="90"/>
      <c r="BD226" s="90"/>
      <c r="BE226" s="90"/>
      <c r="BF226" s="90"/>
      <c r="BG226" s="90"/>
      <c r="BH226" s="90"/>
      <c r="BI226" s="90"/>
      <c r="BJ226" s="90"/>
      <c r="BK226" s="90"/>
      <c r="BL226" s="90"/>
      <c r="BM226" s="90"/>
      <c r="BN226" s="90"/>
      <c r="BO226" s="90"/>
      <c r="BP226" s="90"/>
      <c r="BQ226" s="90"/>
      <c r="BR226" s="90"/>
      <c r="BS226" s="90"/>
      <c r="BT226" s="90"/>
      <c r="BU226" s="90"/>
      <c r="BV226" s="90"/>
      <c r="BW226" s="90"/>
      <c r="BX226" s="90"/>
      <c r="BY226" s="90"/>
      <c r="BZ226" s="90"/>
      <c r="CA226" s="90"/>
    </row>
    <row r="227" spans="1:79" s="85" customFormat="1" x14ac:dyDescent="0.2">
      <c r="A227" s="150"/>
      <c r="B227" s="95"/>
      <c r="C227" s="95"/>
      <c r="D227" s="131"/>
      <c r="E227" s="146"/>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c r="AW227" s="90"/>
      <c r="AX227" s="90"/>
      <c r="AY227" s="90"/>
      <c r="AZ227" s="90"/>
      <c r="BA227" s="90"/>
      <c r="BB227" s="90"/>
      <c r="BC227" s="90"/>
      <c r="BD227" s="90"/>
      <c r="BE227" s="90"/>
      <c r="BF227" s="90"/>
      <c r="BG227" s="90"/>
      <c r="BH227" s="90"/>
      <c r="BI227" s="90"/>
      <c r="BJ227" s="90"/>
      <c r="BK227" s="90"/>
      <c r="BL227" s="90"/>
      <c r="BM227" s="90"/>
      <c r="BN227" s="90"/>
      <c r="BO227" s="90"/>
      <c r="BP227" s="90"/>
      <c r="BQ227" s="90"/>
      <c r="BR227" s="90"/>
      <c r="BS227" s="90"/>
      <c r="BT227" s="90"/>
      <c r="BU227" s="90"/>
      <c r="BV227" s="90"/>
      <c r="BW227" s="90"/>
      <c r="BX227" s="90"/>
      <c r="BY227" s="90"/>
      <c r="BZ227" s="90"/>
      <c r="CA227" s="90"/>
    </row>
    <row r="228" spans="1:79" s="85" customFormat="1" x14ac:dyDescent="0.2">
      <c r="A228" s="150"/>
      <c r="B228" s="95"/>
      <c r="C228" s="95"/>
      <c r="D228" s="131"/>
      <c r="E228" s="146"/>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c r="AX228" s="90"/>
      <c r="AY228" s="90"/>
      <c r="AZ228" s="90"/>
      <c r="BA228" s="90"/>
      <c r="BB228" s="90"/>
      <c r="BC228" s="90"/>
      <c r="BD228" s="90"/>
      <c r="BE228" s="90"/>
      <c r="BF228" s="90"/>
      <c r="BG228" s="90"/>
      <c r="BH228" s="90"/>
      <c r="BI228" s="90"/>
      <c r="BJ228" s="90"/>
      <c r="BK228" s="90"/>
      <c r="BL228" s="90"/>
      <c r="BM228" s="90"/>
      <c r="BN228" s="90"/>
      <c r="BO228" s="90"/>
      <c r="BP228" s="90"/>
      <c r="BQ228" s="90"/>
      <c r="BR228" s="90"/>
      <c r="BS228" s="90"/>
      <c r="BT228" s="90"/>
      <c r="BU228" s="90"/>
      <c r="BV228" s="90"/>
      <c r="BW228" s="90"/>
      <c r="BX228" s="90"/>
      <c r="BY228" s="90"/>
      <c r="BZ228" s="90"/>
      <c r="CA228" s="90"/>
    </row>
    <row r="229" spans="1:79" s="85" customFormat="1" x14ac:dyDescent="0.2">
      <c r="A229" s="150"/>
      <c r="B229" s="95"/>
      <c r="C229" s="95"/>
      <c r="D229" s="131"/>
      <c r="E229" s="146"/>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c r="AW229" s="90"/>
      <c r="AX229" s="90"/>
      <c r="AY229" s="90"/>
      <c r="AZ229" s="90"/>
      <c r="BA229" s="90"/>
      <c r="BB229" s="90"/>
      <c r="BC229" s="90"/>
      <c r="BD229" s="90"/>
      <c r="BE229" s="90"/>
      <c r="BF229" s="90"/>
      <c r="BG229" s="90"/>
      <c r="BH229" s="90"/>
      <c r="BI229" s="90"/>
      <c r="BJ229" s="90"/>
      <c r="BK229" s="90"/>
      <c r="BL229" s="90"/>
      <c r="BM229" s="90"/>
      <c r="BN229" s="90"/>
      <c r="BO229" s="90"/>
      <c r="BP229" s="90"/>
      <c r="BQ229" s="90"/>
      <c r="BR229" s="90"/>
      <c r="BS229" s="90"/>
      <c r="BT229" s="90"/>
      <c r="BU229" s="90"/>
      <c r="BV229" s="90"/>
      <c r="BW229" s="90"/>
      <c r="BX229" s="90"/>
      <c r="BY229" s="90"/>
      <c r="BZ229" s="90"/>
      <c r="CA229" s="90"/>
    </row>
    <row r="230" spans="1:79" s="85" customFormat="1" x14ac:dyDescent="0.2">
      <c r="A230" s="150"/>
      <c r="B230" s="95"/>
      <c r="C230" s="95"/>
      <c r="D230" s="131"/>
      <c r="E230" s="146"/>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c r="AW230" s="90"/>
      <c r="AX230" s="90"/>
      <c r="AY230" s="90"/>
      <c r="AZ230" s="90"/>
      <c r="BA230" s="90"/>
      <c r="BB230" s="90"/>
      <c r="BC230" s="90"/>
      <c r="BD230" s="90"/>
      <c r="BE230" s="90"/>
      <c r="BF230" s="90"/>
      <c r="BG230" s="90"/>
      <c r="BH230" s="90"/>
      <c r="BI230" s="90"/>
      <c r="BJ230" s="90"/>
      <c r="BK230" s="90"/>
      <c r="BL230" s="90"/>
      <c r="BM230" s="90"/>
      <c r="BN230" s="90"/>
      <c r="BO230" s="90"/>
      <c r="BP230" s="90"/>
      <c r="BQ230" s="90"/>
      <c r="BR230" s="90"/>
      <c r="BS230" s="90"/>
      <c r="BT230" s="90"/>
      <c r="BU230" s="90"/>
      <c r="BV230" s="90"/>
      <c r="BW230" s="90"/>
      <c r="BX230" s="90"/>
      <c r="BY230" s="90"/>
      <c r="BZ230" s="90"/>
      <c r="CA230" s="90"/>
    </row>
    <row r="231" spans="1:79" s="85" customFormat="1" x14ac:dyDescent="0.2">
      <c r="A231" s="150"/>
      <c r="B231" s="95"/>
      <c r="C231" s="95"/>
      <c r="D231" s="131"/>
      <c r="E231" s="146"/>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c r="BE231" s="90"/>
      <c r="BF231" s="90"/>
      <c r="BG231" s="90"/>
      <c r="BH231" s="90"/>
      <c r="BI231" s="90"/>
      <c r="BJ231" s="90"/>
      <c r="BK231" s="90"/>
      <c r="BL231" s="90"/>
      <c r="BM231" s="90"/>
      <c r="BN231" s="90"/>
      <c r="BO231" s="90"/>
      <c r="BP231" s="90"/>
      <c r="BQ231" s="90"/>
      <c r="BR231" s="90"/>
      <c r="BS231" s="90"/>
      <c r="BT231" s="90"/>
      <c r="BU231" s="90"/>
      <c r="BV231" s="90"/>
      <c r="BW231" s="90"/>
      <c r="BX231" s="90"/>
      <c r="BY231" s="90"/>
      <c r="BZ231" s="90"/>
      <c r="CA231" s="90"/>
    </row>
    <row r="232" spans="1:79" s="85" customFormat="1" x14ac:dyDescent="0.2">
      <c r="A232" s="150"/>
      <c r="B232" s="95"/>
      <c r="C232" s="95"/>
      <c r="D232" s="131"/>
      <c r="E232" s="146"/>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c r="AX232" s="90"/>
      <c r="AY232" s="90"/>
      <c r="AZ232" s="90"/>
      <c r="BA232" s="90"/>
      <c r="BB232" s="90"/>
      <c r="BC232" s="90"/>
      <c r="BD232" s="90"/>
      <c r="BE232" s="90"/>
      <c r="BF232" s="90"/>
      <c r="BG232" s="90"/>
      <c r="BH232" s="90"/>
      <c r="BI232" s="90"/>
      <c r="BJ232" s="90"/>
      <c r="BK232" s="90"/>
      <c r="BL232" s="90"/>
      <c r="BM232" s="90"/>
      <c r="BN232" s="90"/>
      <c r="BO232" s="90"/>
      <c r="BP232" s="90"/>
      <c r="BQ232" s="90"/>
      <c r="BR232" s="90"/>
      <c r="BS232" s="90"/>
      <c r="BT232" s="90"/>
      <c r="BU232" s="90"/>
      <c r="BV232" s="90"/>
      <c r="BW232" s="90"/>
      <c r="BX232" s="90"/>
      <c r="BY232" s="90"/>
      <c r="BZ232" s="90"/>
      <c r="CA232" s="90"/>
    </row>
    <row r="233" spans="1:79" s="85" customFormat="1" x14ac:dyDescent="0.2">
      <c r="A233" s="150"/>
      <c r="B233" s="95"/>
      <c r="C233" s="95"/>
      <c r="D233" s="131"/>
      <c r="E233" s="146"/>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c r="AW233" s="90"/>
      <c r="AX233" s="90"/>
      <c r="AY233" s="90"/>
      <c r="AZ233" s="90"/>
      <c r="BA233" s="90"/>
      <c r="BB233" s="90"/>
      <c r="BC233" s="90"/>
      <c r="BD233" s="90"/>
      <c r="BE233" s="90"/>
      <c r="BF233" s="90"/>
      <c r="BG233" s="90"/>
      <c r="BH233" s="90"/>
      <c r="BI233" s="90"/>
      <c r="BJ233" s="90"/>
      <c r="BK233" s="90"/>
      <c r="BL233" s="90"/>
      <c r="BM233" s="90"/>
      <c r="BN233" s="90"/>
      <c r="BO233" s="90"/>
      <c r="BP233" s="90"/>
      <c r="BQ233" s="90"/>
      <c r="BR233" s="90"/>
      <c r="BS233" s="90"/>
      <c r="BT233" s="90"/>
      <c r="BU233" s="90"/>
      <c r="BV233" s="90"/>
      <c r="BW233" s="90"/>
      <c r="BX233" s="90"/>
      <c r="BY233" s="90"/>
      <c r="BZ233" s="90"/>
      <c r="CA233" s="90"/>
    </row>
    <row r="234" spans="1:79" s="85" customFormat="1" x14ac:dyDescent="0.2">
      <c r="A234" s="150"/>
      <c r="B234" s="95"/>
      <c r="C234" s="95"/>
      <c r="D234" s="131"/>
      <c r="E234" s="146"/>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c r="AW234" s="90"/>
      <c r="AX234" s="90"/>
      <c r="AY234" s="90"/>
      <c r="AZ234" s="90"/>
      <c r="BA234" s="90"/>
      <c r="BB234" s="90"/>
      <c r="BC234" s="90"/>
      <c r="BD234" s="90"/>
      <c r="BE234" s="90"/>
      <c r="BF234" s="90"/>
      <c r="BG234" s="90"/>
      <c r="BH234" s="90"/>
      <c r="BI234" s="90"/>
      <c r="BJ234" s="90"/>
      <c r="BK234" s="90"/>
      <c r="BL234" s="90"/>
      <c r="BM234" s="90"/>
      <c r="BN234" s="90"/>
      <c r="BO234" s="90"/>
      <c r="BP234" s="90"/>
      <c r="BQ234" s="90"/>
      <c r="BR234" s="90"/>
      <c r="BS234" s="90"/>
      <c r="BT234" s="90"/>
      <c r="BU234" s="90"/>
      <c r="BV234" s="90"/>
      <c r="BW234" s="90"/>
      <c r="BX234" s="90"/>
      <c r="BY234" s="90"/>
      <c r="BZ234" s="90"/>
      <c r="CA234" s="90"/>
    </row>
    <row r="235" spans="1:79" s="85" customFormat="1" x14ac:dyDescent="0.2">
      <c r="A235" s="150"/>
      <c r="B235" s="95"/>
      <c r="C235" s="95"/>
      <c r="D235" s="131"/>
      <c r="E235" s="146"/>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c r="AW235" s="90"/>
      <c r="AX235" s="90"/>
      <c r="AY235" s="90"/>
      <c r="AZ235" s="90"/>
      <c r="BA235" s="90"/>
      <c r="BB235" s="90"/>
      <c r="BC235" s="90"/>
      <c r="BD235" s="90"/>
      <c r="BE235" s="90"/>
      <c r="BF235" s="90"/>
      <c r="BG235" s="90"/>
      <c r="BH235" s="90"/>
      <c r="BI235" s="90"/>
      <c r="BJ235" s="90"/>
      <c r="BK235" s="90"/>
      <c r="BL235" s="90"/>
      <c r="BM235" s="90"/>
      <c r="BN235" s="90"/>
      <c r="BO235" s="90"/>
      <c r="BP235" s="90"/>
      <c r="BQ235" s="90"/>
      <c r="BR235" s="90"/>
      <c r="BS235" s="90"/>
      <c r="BT235" s="90"/>
      <c r="BU235" s="90"/>
      <c r="BV235" s="90"/>
      <c r="BW235" s="90"/>
      <c r="BX235" s="90"/>
      <c r="BY235" s="90"/>
      <c r="BZ235" s="90"/>
      <c r="CA235" s="90"/>
    </row>
    <row r="236" spans="1:79" s="85" customFormat="1" x14ac:dyDescent="0.2">
      <c r="A236" s="150"/>
      <c r="B236" s="95"/>
      <c r="C236" s="95"/>
      <c r="D236" s="131"/>
      <c r="E236" s="146"/>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c r="AW236" s="90"/>
      <c r="AX236" s="90"/>
      <c r="AY236" s="90"/>
      <c r="AZ236" s="90"/>
      <c r="BA236" s="90"/>
      <c r="BB236" s="90"/>
      <c r="BC236" s="90"/>
      <c r="BD236" s="90"/>
      <c r="BE236" s="90"/>
      <c r="BF236" s="90"/>
      <c r="BG236" s="90"/>
      <c r="BH236" s="90"/>
      <c r="BI236" s="90"/>
      <c r="BJ236" s="90"/>
      <c r="BK236" s="90"/>
      <c r="BL236" s="90"/>
      <c r="BM236" s="90"/>
      <c r="BN236" s="90"/>
      <c r="BO236" s="90"/>
      <c r="BP236" s="90"/>
      <c r="BQ236" s="90"/>
      <c r="BR236" s="90"/>
      <c r="BS236" s="90"/>
      <c r="BT236" s="90"/>
      <c r="BU236" s="90"/>
      <c r="BV236" s="90"/>
      <c r="BW236" s="90"/>
      <c r="BX236" s="90"/>
      <c r="BY236" s="90"/>
      <c r="BZ236" s="90"/>
      <c r="CA236" s="90"/>
    </row>
    <row r="237" spans="1:79" s="85" customFormat="1" x14ac:dyDescent="0.2">
      <c r="A237" s="150"/>
      <c r="B237" s="95"/>
      <c r="C237" s="95"/>
      <c r="D237" s="131"/>
      <c r="E237" s="146"/>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c r="AX237" s="90"/>
      <c r="AY237" s="90"/>
      <c r="AZ237" s="90"/>
      <c r="BA237" s="90"/>
      <c r="BB237" s="90"/>
      <c r="BC237" s="90"/>
      <c r="BD237" s="90"/>
      <c r="BE237" s="90"/>
      <c r="BF237" s="90"/>
      <c r="BG237" s="90"/>
      <c r="BH237" s="90"/>
      <c r="BI237" s="90"/>
      <c r="BJ237" s="90"/>
      <c r="BK237" s="90"/>
      <c r="BL237" s="90"/>
      <c r="BM237" s="90"/>
      <c r="BN237" s="90"/>
      <c r="BO237" s="90"/>
      <c r="BP237" s="90"/>
      <c r="BQ237" s="90"/>
      <c r="BR237" s="90"/>
      <c r="BS237" s="90"/>
      <c r="BT237" s="90"/>
      <c r="BU237" s="90"/>
      <c r="BV237" s="90"/>
      <c r="BW237" s="90"/>
      <c r="BX237" s="90"/>
      <c r="BY237" s="90"/>
      <c r="BZ237" s="90"/>
      <c r="CA237" s="90"/>
    </row>
    <row r="238" spans="1:79" s="85" customFormat="1" x14ac:dyDescent="0.2">
      <c r="A238" s="150"/>
      <c r="B238" s="95"/>
      <c r="C238" s="95"/>
      <c r="D238" s="131"/>
      <c r="E238" s="146"/>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c r="AW238" s="90"/>
      <c r="AX238" s="90"/>
      <c r="AY238" s="90"/>
      <c r="AZ238" s="90"/>
      <c r="BA238" s="90"/>
      <c r="BB238" s="90"/>
      <c r="BC238" s="90"/>
      <c r="BD238" s="90"/>
      <c r="BE238" s="90"/>
      <c r="BF238" s="90"/>
      <c r="BG238" s="90"/>
      <c r="BH238" s="90"/>
      <c r="BI238" s="90"/>
      <c r="BJ238" s="90"/>
      <c r="BK238" s="90"/>
      <c r="BL238" s="90"/>
      <c r="BM238" s="90"/>
      <c r="BN238" s="90"/>
      <c r="BO238" s="90"/>
      <c r="BP238" s="90"/>
      <c r="BQ238" s="90"/>
      <c r="BR238" s="90"/>
      <c r="BS238" s="90"/>
      <c r="BT238" s="90"/>
      <c r="BU238" s="90"/>
      <c r="BV238" s="90"/>
      <c r="BW238" s="90"/>
      <c r="BX238" s="90"/>
      <c r="BY238" s="90"/>
      <c r="BZ238" s="90"/>
      <c r="CA238" s="90"/>
    </row>
    <row r="239" spans="1:79" s="85" customFormat="1" x14ac:dyDescent="0.2">
      <c r="A239" s="150"/>
      <c r="B239" s="95"/>
      <c r="C239" s="95"/>
      <c r="D239" s="131"/>
      <c r="E239" s="146"/>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c r="AX239" s="90"/>
      <c r="AY239" s="90"/>
      <c r="AZ239" s="90"/>
      <c r="BA239" s="90"/>
      <c r="BB239" s="90"/>
      <c r="BC239" s="90"/>
      <c r="BD239" s="90"/>
      <c r="BE239" s="90"/>
      <c r="BF239" s="90"/>
      <c r="BG239" s="90"/>
      <c r="BH239" s="90"/>
      <c r="BI239" s="90"/>
      <c r="BJ239" s="90"/>
      <c r="BK239" s="90"/>
      <c r="BL239" s="90"/>
      <c r="BM239" s="90"/>
      <c r="BN239" s="90"/>
      <c r="BO239" s="90"/>
      <c r="BP239" s="90"/>
      <c r="BQ239" s="90"/>
      <c r="BR239" s="90"/>
      <c r="BS239" s="90"/>
      <c r="BT239" s="90"/>
      <c r="BU239" s="90"/>
      <c r="BV239" s="90"/>
      <c r="BW239" s="90"/>
      <c r="BX239" s="90"/>
      <c r="BY239" s="90"/>
      <c r="BZ239" s="90"/>
      <c r="CA239" s="90"/>
    </row>
    <row r="240" spans="1:79" s="85" customFormat="1" x14ac:dyDescent="0.2">
      <c r="A240" s="150"/>
      <c r="B240" s="95"/>
      <c r="C240" s="95"/>
      <c r="D240" s="131"/>
      <c r="E240" s="146"/>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c r="AW240" s="90"/>
      <c r="AX240" s="90"/>
      <c r="AY240" s="90"/>
      <c r="AZ240" s="90"/>
      <c r="BA240" s="90"/>
      <c r="BB240" s="90"/>
      <c r="BC240" s="90"/>
      <c r="BD240" s="90"/>
      <c r="BE240" s="90"/>
      <c r="BF240" s="90"/>
      <c r="BG240" s="90"/>
      <c r="BH240" s="90"/>
      <c r="BI240" s="90"/>
      <c r="BJ240" s="90"/>
      <c r="BK240" s="90"/>
      <c r="BL240" s="90"/>
      <c r="BM240" s="90"/>
      <c r="BN240" s="90"/>
      <c r="BO240" s="90"/>
      <c r="BP240" s="90"/>
      <c r="BQ240" s="90"/>
      <c r="BR240" s="90"/>
      <c r="BS240" s="90"/>
      <c r="BT240" s="90"/>
      <c r="BU240" s="90"/>
      <c r="BV240" s="90"/>
      <c r="BW240" s="90"/>
      <c r="BX240" s="90"/>
      <c r="BY240" s="90"/>
      <c r="BZ240" s="90"/>
      <c r="CA240" s="90"/>
    </row>
    <row r="241" spans="1:79" s="85" customFormat="1" x14ac:dyDescent="0.2">
      <c r="A241" s="150"/>
      <c r="B241" s="95"/>
      <c r="C241" s="95"/>
      <c r="D241" s="131"/>
      <c r="E241" s="146"/>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c r="AO241" s="90"/>
      <c r="AP241" s="90"/>
      <c r="AQ241" s="90"/>
      <c r="AR241" s="90"/>
      <c r="AS241" s="90"/>
      <c r="AT241" s="90"/>
      <c r="AU241" s="90"/>
      <c r="AV241" s="90"/>
      <c r="AW241" s="90"/>
      <c r="AX241" s="90"/>
      <c r="AY241" s="90"/>
      <c r="AZ241" s="90"/>
      <c r="BA241" s="90"/>
      <c r="BB241" s="90"/>
      <c r="BC241" s="90"/>
      <c r="BD241" s="90"/>
      <c r="BE241" s="90"/>
      <c r="BF241" s="90"/>
      <c r="BG241" s="90"/>
      <c r="BH241" s="90"/>
      <c r="BI241" s="90"/>
      <c r="BJ241" s="90"/>
      <c r="BK241" s="90"/>
      <c r="BL241" s="90"/>
      <c r="BM241" s="90"/>
      <c r="BN241" s="90"/>
      <c r="BO241" s="90"/>
      <c r="BP241" s="90"/>
      <c r="BQ241" s="90"/>
      <c r="BR241" s="90"/>
      <c r="BS241" s="90"/>
      <c r="BT241" s="90"/>
      <c r="BU241" s="90"/>
      <c r="BV241" s="90"/>
      <c r="BW241" s="90"/>
      <c r="BX241" s="90"/>
      <c r="BY241" s="90"/>
      <c r="BZ241" s="90"/>
      <c r="CA241" s="90"/>
    </row>
    <row r="242" spans="1:79" s="85" customFormat="1" x14ac:dyDescent="0.2">
      <c r="A242" s="150"/>
      <c r="B242" s="95"/>
      <c r="C242" s="95"/>
      <c r="D242" s="131"/>
      <c r="E242" s="146"/>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c r="AW242" s="90"/>
      <c r="AX242" s="90"/>
      <c r="AY242" s="90"/>
      <c r="AZ242" s="90"/>
      <c r="BA242" s="90"/>
      <c r="BB242" s="90"/>
      <c r="BC242" s="90"/>
      <c r="BD242" s="90"/>
      <c r="BE242" s="90"/>
      <c r="BF242" s="90"/>
      <c r="BG242" s="90"/>
      <c r="BH242" s="90"/>
      <c r="BI242" s="90"/>
      <c r="BJ242" s="90"/>
      <c r="BK242" s="90"/>
      <c r="BL242" s="90"/>
      <c r="BM242" s="90"/>
      <c r="BN242" s="90"/>
      <c r="BO242" s="90"/>
      <c r="BP242" s="90"/>
      <c r="BQ242" s="90"/>
      <c r="BR242" s="90"/>
      <c r="BS242" s="90"/>
      <c r="BT242" s="90"/>
      <c r="BU242" s="90"/>
      <c r="BV242" s="90"/>
      <c r="BW242" s="90"/>
      <c r="BX242" s="90"/>
      <c r="BY242" s="90"/>
      <c r="BZ242" s="90"/>
      <c r="CA242" s="90"/>
    </row>
    <row r="243" spans="1:79" s="85" customFormat="1" x14ac:dyDescent="0.2">
      <c r="A243" s="150"/>
      <c r="B243" s="95"/>
      <c r="C243" s="95"/>
      <c r="D243" s="131"/>
      <c r="E243" s="146"/>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c r="AW243" s="90"/>
      <c r="AX243" s="90"/>
      <c r="AY243" s="90"/>
      <c r="AZ243" s="90"/>
      <c r="BA243" s="90"/>
      <c r="BB243" s="90"/>
      <c r="BC243" s="90"/>
      <c r="BD243" s="90"/>
      <c r="BE243" s="90"/>
      <c r="BF243" s="90"/>
      <c r="BG243" s="90"/>
      <c r="BH243" s="90"/>
      <c r="BI243" s="90"/>
      <c r="BJ243" s="90"/>
      <c r="BK243" s="90"/>
      <c r="BL243" s="90"/>
      <c r="BM243" s="90"/>
      <c r="BN243" s="90"/>
      <c r="BO243" s="90"/>
      <c r="BP243" s="90"/>
      <c r="BQ243" s="90"/>
      <c r="BR243" s="90"/>
      <c r="BS243" s="90"/>
      <c r="BT243" s="90"/>
      <c r="BU243" s="90"/>
      <c r="BV243" s="90"/>
      <c r="BW243" s="90"/>
      <c r="BX243" s="90"/>
      <c r="BY243" s="90"/>
      <c r="BZ243" s="90"/>
      <c r="CA243" s="90"/>
    </row>
    <row r="244" spans="1:79" s="85" customFormat="1" x14ac:dyDescent="0.2">
      <c r="A244" s="150"/>
      <c r="B244" s="95"/>
      <c r="C244" s="95"/>
      <c r="D244" s="131"/>
      <c r="E244" s="146"/>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c r="AW244" s="90"/>
      <c r="AX244" s="90"/>
      <c r="AY244" s="90"/>
      <c r="AZ244" s="90"/>
      <c r="BA244" s="90"/>
      <c r="BB244" s="90"/>
      <c r="BC244" s="90"/>
      <c r="BD244" s="90"/>
      <c r="BE244" s="90"/>
      <c r="BF244" s="90"/>
      <c r="BG244" s="90"/>
      <c r="BH244" s="90"/>
      <c r="BI244" s="90"/>
      <c r="BJ244" s="90"/>
      <c r="BK244" s="90"/>
      <c r="BL244" s="90"/>
      <c r="BM244" s="90"/>
      <c r="BN244" s="90"/>
      <c r="BO244" s="90"/>
      <c r="BP244" s="90"/>
      <c r="BQ244" s="90"/>
      <c r="BR244" s="90"/>
      <c r="BS244" s="90"/>
      <c r="BT244" s="90"/>
      <c r="BU244" s="90"/>
      <c r="BV244" s="90"/>
      <c r="BW244" s="90"/>
      <c r="BX244" s="90"/>
      <c r="BY244" s="90"/>
      <c r="BZ244" s="90"/>
      <c r="CA244" s="90"/>
    </row>
    <row r="245" spans="1:79" s="85" customFormat="1" x14ac:dyDescent="0.2">
      <c r="A245" s="150"/>
      <c r="B245" s="95"/>
      <c r="C245" s="95"/>
      <c r="D245" s="131"/>
      <c r="E245" s="146"/>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c r="AW245" s="90"/>
      <c r="AX245" s="90"/>
      <c r="AY245" s="90"/>
      <c r="AZ245" s="90"/>
      <c r="BA245" s="90"/>
      <c r="BB245" s="90"/>
      <c r="BC245" s="90"/>
      <c r="BD245" s="90"/>
      <c r="BE245" s="90"/>
      <c r="BF245" s="90"/>
      <c r="BG245" s="90"/>
      <c r="BH245" s="90"/>
      <c r="BI245" s="90"/>
      <c r="BJ245" s="90"/>
      <c r="BK245" s="90"/>
      <c r="BL245" s="90"/>
      <c r="BM245" s="90"/>
      <c r="BN245" s="90"/>
      <c r="BO245" s="90"/>
      <c r="BP245" s="90"/>
      <c r="BQ245" s="90"/>
      <c r="BR245" s="90"/>
      <c r="BS245" s="90"/>
      <c r="BT245" s="90"/>
      <c r="BU245" s="90"/>
      <c r="BV245" s="90"/>
      <c r="BW245" s="90"/>
      <c r="BX245" s="90"/>
      <c r="BY245" s="90"/>
      <c r="BZ245" s="90"/>
      <c r="CA245" s="90"/>
    </row>
    <row r="246" spans="1:79" s="85" customFormat="1" x14ac:dyDescent="0.2">
      <c r="A246" s="150"/>
      <c r="B246" s="95"/>
      <c r="C246" s="95"/>
      <c r="D246" s="131"/>
      <c r="E246" s="146"/>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c r="AW246" s="90"/>
      <c r="AX246" s="90"/>
      <c r="AY246" s="90"/>
      <c r="AZ246" s="90"/>
      <c r="BA246" s="90"/>
      <c r="BB246" s="90"/>
      <c r="BC246" s="90"/>
      <c r="BD246" s="90"/>
      <c r="BE246" s="90"/>
      <c r="BF246" s="90"/>
      <c r="BG246" s="90"/>
      <c r="BH246" s="90"/>
      <c r="BI246" s="90"/>
      <c r="BJ246" s="90"/>
      <c r="BK246" s="90"/>
      <c r="BL246" s="90"/>
      <c r="BM246" s="90"/>
      <c r="BN246" s="90"/>
      <c r="BO246" s="90"/>
      <c r="BP246" s="90"/>
      <c r="BQ246" s="90"/>
      <c r="BR246" s="90"/>
      <c r="BS246" s="90"/>
      <c r="BT246" s="90"/>
      <c r="BU246" s="90"/>
      <c r="BV246" s="90"/>
      <c r="BW246" s="90"/>
      <c r="BX246" s="90"/>
      <c r="BY246" s="90"/>
      <c r="BZ246" s="90"/>
      <c r="CA246" s="90"/>
    </row>
    <row r="247" spans="1:79" s="85" customFormat="1" x14ac:dyDescent="0.2">
      <c r="A247" s="150"/>
      <c r="B247" s="95"/>
      <c r="C247" s="95"/>
      <c r="D247" s="131"/>
      <c r="E247" s="146"/>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c r="AW247" s="90"/>
      <c r="AX247" s="90"/>
      <c r="AY247" s="90"/>
      <c r="AZ247" s="90"/>
      <c r="BA247" s="90"/>
      <c r="BB247" s="90"/>
      <c r="BC247" s="90"/>
      <c r="BD247" s="90"/>
      <c r="BE247" s="90"/>
      <c r="BF247" s="90"/>
      <c r="BG247" s="90"/>
      <c r="BH247" s="90"/>
      <c r="BI247" s="90"/>
      <c r="BJ247" s="90"/>
      <c r="BK247" s="90"/>
      <c r="BL247" s="90"/>
      <c r="BM247" s="90"/>
      <c r="BN247" s="90"/>
      <c r="BO247" s="90"/>
      <c r="BP247" s="90"/>
      <c r="BQ247" s="90"/>
      <c r="BR247" s="90"/>
      <c r="BS247" s="90"/>
      <c r="BT247" s="90"/>
      <c r="BU247" s="90"/>
      <c r="BV247" s="90"/>
      <c r="BW247" s="90"/>
      <c r="BX247" s="90"/>
      <c r="BY247" s="90"/>
      <c r="BZ247" s="90"/>
      <c r="CA247" s="90"/>
    </row>
    <row r="248" spans="1:79" s="85" customFormat="1" x14ac:dyDescent="0.2">
      <c r="A248" s="150"/>
      <c r="B248" s="95"/>
      <c r="C248" s="95"/>
      <c r="D248" s="131"/>
      <c r="E248" s="146"/>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c r="AW248" s="90"/>
      <c r="AX248" s="90"/>
      <c r="AY248" s="90"/>
      <c r="AZ248" s="90"/>
      <c r="BA248" s="90"/>
      <c r="BB248" s="90"/>
      <c r="BC248" s="90"/>
      <c r="BD248" s="90"/>
      <c r="BE248" s="90"/>
      <c r="BF248" s="90"/>
      <c r="BG248" s="90"/>
      <c r="BH248" s="90"/>
      <c r="BI248" s="90"/>
      <c r="BJ248" s="90"/>
      <c r="BK248" s="90"/>
      <c r="BL248" s="90"/>
      <c r="BM248" s="90"/>
      <c r="BN248" s="90"/>
      <c r="BO248" s="90"/>
      <c r="BP248" s="90"/>
      <c r="BQ248" s="90"/>
      <c r="BR248" s="90"/>
      <c r="BS248" s="90"/>
      <c r="BT248" s="90"/>
      <c r="BU248" s="90"/>
      <c r="BV248" s="90"/>
      <c r="BW248" s="90"/>
      <c r="BX248" s="90"/>
      <c r="BY248" s="90"/>
      <c r="BZ248" s="90"/>
      <c r="CA248" s="90"/>
    </row>
    <row r="249" spans="1:79" s="85" customFormat="1" x14ac:dyDescent="0.2">
      <c r="A249" s="150"/>
      <c r="B249" s="95"/>
      <c r="C249" s="95"/>
      <c r="D249" s="131"/>
      <c r="E249" s="146"/>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c r="AW249" s="90"/>
      <c r="AX249" s="90"/>
      <c r="AY249" s="90"/>
      <c r="AZ249" s="90"/>
      <c r="BA249" s="90"/>
      <c r="BB249" s="90"/>
      <c r="BC249" s="90"/>
      <c r="BD249" s="90"/>
      <c r="BE249" s="90"/>
      <c r="BF249" s="90"/>
      <c r="BG249" s="90"/>
      <c r="BH249" s="90"/>
      <c r="BI249" s="90"/>
      <c r="BJ249" s="90"/>
      <c r="BK249" s="90"/>
      <c r="BL249" s="90"/>
      <c r="BM249" s="90"/>
      <c r="BN249" s="90"/>
      <c r="BO249" s="90"/>
      <c r="BP249" s="90"/>
      <c r="BQ249" s="90"/>
      <c r="BR249" s="90"/>
      <c r="BS249" s="90"/>
      <c r="BT249" s="90"/>
      <c r="BU249" s="90"/>
      <c r="BV249" s="90"/>
      <c r="BW249" s="90"/>
      <c r="BX249" s="90"/>
      <c r="BY249" s="90"/>
      <c r="BZ249" s="90"/>
      <c r="CA249" s="90"/>
    </row>
    <row r="250" spans="1:79" s="85" customFormat="1" x14ac:dyDescent="0.2">
      <c r="A250" s="150"/>
      <c r="B250" s="95"/>
      <c r="C250" s="95"/>
      <c r="D250" s="131"/>
      <c r="E250" s="146"/>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c r="AW250" s="90"/>
      <c r="AX250" s="90"/>
      <c r="AY250" s="90"/>
      <c r="AZ250" s="90"/>
      <c r="BA250" s="90"/>
      <c r="BB250" s="90"/>
      <c r="BC250" s="90"/>
      <c r="BD250" s="90"/>
      <c r="BE250" s="90"/>
      <c r="BF250" s="90"/>
      <c r="BG250" s="90"/>
      <c r="BH250" s="90"/>
      <c r="BI250" s="90"/>
      <c r="BJ250" s="90"/>
      <c r="BK250" s="90"/>
      <c r="BL250" s="90"/>
      <c r="BM250" s="90"/>
      <c r="BN250" s="90"/>
      <c r="BO250" s="90"/>
      <c r="BP250" s="90"/>
      <c r="BQ250" s="90"/>
      <c r="BR250" s="90"/>
      <c r="BS250" s="90"/>
      <c r="BT250" s="90"/>
      <c r="BU250" s="90"/>
      <c r="BV250" s="90"/>
      <c r="BW250" s="90"/>
      <c r="BX250" s="90"/>
      <c r="BY250" s="90"/>
      <c r="BZ250" s="90"/>
      <c r="CA250" s="90"/>
    </row>
    <row r="251" spans="1:79" s="85" customFormat="1" x14ac:dyDescent="0.2">
      <c r="A251" s="150"/>
      <c r="B251" s="95"/>
      <c r="C251" s="95"/>
      <c r="D251" s="131"/>
      <c r="E251" s="146"/>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c r="AX251" s="90"/>
      <c r="AY251" s="90"/>
      <c r="AZ251" s="90"/>
      <c r="BA251" s="90"/>
      <c r="BB251" s="90"/>
      <c r="BC251" s="90"/>
      <c r="BD251" s="90"/>
      <c r="BE251" s="90"/>
      <c r="BF251" s="90"/>
      <c r="BG251" s="90"/>
      <c r="BH251" s="90"/>
      <c r="BI251" s="90"/>
      <c r="BJ251" s="90"/>
      <c r="BK251" s="90"/>
      <c r="BL251" s="90"/>
      <c r="BM251" s="90"/>
      <c r="BN251" s="90"/>
      <c r="BO251" s="90"/>
      <c r="BP251" s="90"/>
      <c r="BQ251" s="90"/>
      <c r="BR251" s="90"/>
      <c r="BS251" s="90"/>
      <c r="BT251" s="90"/>
      <c r="BU251" s="90"/>
      <c r="BV251" s="90"/>
      <c r="BW251" s="90"/>
      <c r="BX251" s="90"/>
      <c r="BY251" s="90"/>
      <c r="BZ251" s="90"/>
      <c r="CA251" s="90"/>
    </row>
    <row r="252" spans="1:79" s="85" customFormat="1" x14ac:dyDescent="0.2">
      <c r="A252" s="150"/>
      <c r="B252" s="95"/>
      <c r="C252" s="95"/>
      <c r="D252" s="131"/>
      <c r="E252" s="146"/>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c r="AW252" s="90"/>
      <c r="AX252" s="90"/>
      <c r="AY252" s="90"/>
      <c r="AZ252" s="90"/>
      <c r="BA252" s="90"/>
      <c r="BB252" s="90"/>
      <c r="BC252" s="90"/>
      <c r="BD252" s="90"/>
      <c r="BE252" s="90"/>
      <c r="BF252" s="90"/>
      <c r="BG252" s="90"/>
      <c r="BH252" s="90"/>
      <c r="BI252" s="90"/>
      <c r="BJ252" s="90"/>
      <c r="BK252" s="90"/>
      <c r="BL252" s="90"/>
      <c r="BM252" s="90"/>
      <c r="BN252" s="90"/>
      <c r="BO252" s="90"/>
      <c r="BP252" s="90"/>
      <c r="BQ252" s="90"/>
      <c r="BR252" s="90"/>
      <c r="BS252" s="90"/>
      <c r="BT252" s="90"/>
      <c r="BU252" s="90"/>
      <c r="BV252" s="90"/>
      <c r="BW252" s="90"/>
      <c r="BX252" s="90"/>
      <c r="BY252" s="90"/>
      <c r="BZ252" s="90"/>
      <c r="CA252" s="90"/>
    </row>
    <row r="253" spans="1:79" s="85" customFormat="1" x14ac:dyDescent="0.2">
      <c r="A253" s="150"/>
      <c r="B253" s="95"/>
      <c r="C253" s="95"/>
      <c r="D253" s="131"/>
      <c r="E253" s="146"/>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c r="AO253" s="90"/>
      <c r="AP253" s="90"/>
      <c r="AQ253" s="90"/>
      <c r="AR253" s="90"/>
      <c r="AS253" s="90"/>
      <c r="AT253" s="90"/>
      <c r="AU253" s="90"/>
      <c r="AV253" s="90"/>
      <c r="AW253" s="90"/>
      <c r="AX253" s="90"/>
      <c r="AY253" s="90"/>
      <c r="AZ253" s="90"/>
      <c r="BA253" s="90"/>
      <c r="BB253" s="90"/>
      <c r="BC253" s="90"/>
      <c r="BD253" s="90"/>
      <c r="BE253" s="90"/>
      <c r="BF253" s="90"/>
      <c r="BG253" s="90"/>
      <c r="BH253" s="90"/>
      <c r="BI253" s="90"/>
      <c r="BJ253" s="90"/>
      <c r="BK253" s="90"/>
      <c r="BL253" s="90"/>
      <c r="BM253" s="90"/>
      <c r="BN253" s="90"/>
      <c r="BO253" s="90"/>
      <c r="BP253" s="90"/>
      <c r="BQ253" s="90"/>
      <c r="BR253" s="90"/>
      <c r="BS253" s="90"/>
      <c r="BT253" s="90"/>
      <c r="BU253" s="90"/>
      <c r="BV253" s="90"/>
      <c r="BW253" s="90"/>
      <c r="BX253" s="90"/>
      <c r="BY253" s="90"/>
      <c r="BZ253" s="90"/>
      <c r="CA253" s="90"/>
    </row>
    <row r="254" spans="1:79" s="85" customFormat="1" x14ac:dyDescent="0.2">
      <c r="A254" s="154"/>
      <c r="B254" s="95"/>
      <c r="C254" s="95"/>
      <c r="D254" s="131"/>
      <c r="E254" s="146"/>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c r="AW254" s="90"/>
      <c r="AX254" s="90"/>
      <c r="AY254" s="90"/>
      <c r="AZ254" s="90"/>
      <c r="BA254" s="90"/>
      <c r="BB254" s="90"/>
      <c r="BC254" s="90"/>
      <c r="BD254" s="90"/>
      <c r="BE254" s="90"/>
      <c r="BF254" s="90"/>
      <c r="BG254" s="90"/>
      <c r="BH254" s="90"/>
      <c r="BI254" s="90"/>
      <c r="BJ254" s="90"/>
      <c r="BK254" s="90"/>
      <c r="BL254" s="90"/>
      <c r="BM254" s="90"/>
      <c r="BN254" s="90"/>
      <c r="BO254" s="90"/>
      <c r="BP254" s="90"/>
      <c r="BQ254" s="90"/>
      <c r="BR254" s="90"/>
      <c r="BS254" s="90"/>
      <c r="BT254" s="90"/>
      <c r="BU254" s="90"/>
      <c r="BV254" s="90"/>
      <c r="BW254" s="90"/>
      <c r="BX254" s="90"/>
      <c r="BY254" s="90"/>
      <c r="BZ254" s="90"/>
      <c r="CA254" s="90"/>
    </row>
    <row r="255" spans="1:79" s="85" customFormat="1" x14ac:dyDescent="0.2">
      <c r="A255" s="154"/>
      <c r="B255" s="95"/>
      <c r="C255" s="95"/>
      <c r="D255" s="131"/>
      <c r="E255" s="146"/>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c r="AW255" s="90"/>
      <c r="AX255" s="90"/>
      <c r="AY255" s="90"/>
      <c r="AZ255" s="90"/>
      <c r="BA255" s="90"/>
      <c r="BB255" s="90"/>
      <c r="BC255" s="90"/>
      <c r="BD255" s="90"/>
      <c r="BE255" s="90"/>
      <c r="BF255" s="90"/>
      <c r="BG255" s="90"/>
      <c r="BH255" s="90"/>
      <c r="BI255" s="90"/>
      <c r="BJ255" s="90"/>
      <c r="BK255" s="90"/>
      <c r="BL255" s="90"/>
      <c r="BM255" s="90"/>
      <c r="BN255" s="90"/>
      <c r="BO255" s="90"/>
      <c r="BP255" s="90"/>
      <c r="BQ255" s="90"/>
      <c r="BR255" s="90"/>
      <c r="BS255" s="90"/>
      <c r="BT255" s="90"/>
      <c r="BU255" s="90"/>
      <c r="BV255" s="90"/>
      <c r="BW255" s="90"/>
      <c r="BX255" s="90"/>
      <c r="BY255" s="90"/>
      <c r="BZ255" s="90"/>
      <c r="CA255" s="90"/>
    </row>
    <row r="256" spans="1:79" s="85" customFormat="1" x14ac:dyDescent="0.2">
      <c r="A256" s="154"/>
      <c r="B256" s="95"/>
      <c r="C256" s="95"/>
      <c r="D256" s="131"/>
      <c r="E256" s="146"/>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c r="AW256" s="90"/>
      <c r="AX256" s="90"/>
      <c r="AY256" s="90"/>
      <c r="AZ256" s="90"/>
      <c r="BA256" s="90"/>
      <c r="BB256" s="90"/>
      <c r="BC256" s="90"/>
      <c r="BD256" s="90"/>
      <c r="BE256" s="90"/>
      <c r="BF256" s="90"/>
      <c r="BG256" s="90"/>
      <c r="BH256" s="90"/>
      <c r="BI256" s="90"/>
      <c r="BJ256" s="90"/>
      <c r="BK256" s="90"/>
      <c r="BL256" s="90"/>
      <c r="BM256" s="90"/>
      <c r="BN256" s="90"/>
      <c r="BO256" s="90"/>
      <c r="BP256" s="90"/>
      <c r="BQ256" s="90"/>
      <c r="BR256" s="90"/>
      <c r="BS256" s="90"/>
      <c r="BT256" s="90"/>
      <c r="BU256" s="90"/>
      <c r="BV256" s="90"/>
      <c r="BW256" s="90"/>
      <c r="BX256" s="90"/>
      <c r="BY256" s="90"/>
      <c r="BZ256" s="90"/>
      <c r="CA256" s="90"/>
    </row>
    <row r="257" spans="1:79" s="85" customFormat="1" x14ac:dyDescent="0.2">
      <c r="A257" s="151"/>
      <c r="B257" s="95"/>
      <c r="C257" s="95"/>
      <c r="D257" s="131"/>
      <c r="E257" s="146"/>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0"/>
      <c r="AY257" s="90"/>
      <c r="AZ257" s="90"/>
      <c r="BA257" s="90"/>
      <c r="BB257" s="90"/>
      <c r="BC257" s="90"/>
      <c r="BD257" s="90"/>
      <c r="BE257" s="90"/>
      <c r="BF257" s="90"/>
      <c r="BG257" s="90"/>
      <c r="BH257" s="90"/>
      <c r="BI257" s="90"/>
      <c r="BJ257" s="90"/>
      <c r="BK257" s="90"/>
      <c r="BL257" s="90"/>
      <c r="BM257" s="90"/>
      <c r="BN257" s="90"/>
      <c r="BO257" s="90"/>
      <c r="BP257" s="90"/>
      <c r="BQ257" s="90"/>
      <c r="BR257" s="90"/>
      <c r="BS257" s="90"/>
      <c r="BT257" s="90"/>
      <c r="BU257" s="90"/>
      <c r="BV257" s="90"/>
      <c r="BW257" s="90"/>
      <c r="BX257" s="90"/>
      <c r="BY257" s="90"/>
      <c r="BZ257" s="90"/>
      <c r="CA257" s="90"/>
    </row>
    <row r="258" spans="1:79" s="85" customFormat="1" x14ac:dyDescent="0.2">
      <c r="A258" s="154"/>
      <c r="B258" s="95"/>
      <c r="C258" s="95"/>
      <c r="D258" s="131"/>
      <c r="E258" s="146"/>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c r="AO258" s="90"/>
      <c r="AP258" s="90"/>
      <c r="AQ258" s="90"/>
      <c r="AR258" s="90"/>
      <c r="AS258" s="90"/>
      <c r="AT258" s="90"/>
      <c r="AU258" s="90"/>
      <c r="AV258" s="90"/>
      <c r="AW258" s="90"/>
      <c r="AX258" s="90"/>
      <c r="AY258" s="90"/>
      <c r="AZ258" s="90"/>
      <c r="BA258" s="90"/>
      <c r="BB258" s="90"/>
      <c r="BC258" s="90"/>
      <c r="BD258" s="90"/>
      <c r="BE258" s="90"/>
      <c r="BF258" s="90"/>
      <c r="BG258" s="90"/>
      <c r="BH258" s="90"/>
      <c r="BI258" s="90"/>
      <c r="BJ258" s="90"/>
      <c r="BK258" s="90"/>
      <c r="BL258" s="90"/>
      <c r="BM258" s="90"/>
      <c r="BN258" s="90"/>
      <c r="BO258" s="90"/>
      <c r="BP258" s="90"/>
      <c r="BQ258" s="90"/>
      <c r="BR258" s="90"/>
      <c r="BS258" s="90"/>
      <c r="BT258" s="90"/>
      <c r="BU258" s="90"/>
      <c r="BV258" s="90"/>
      <c r="BW258" s="90"/>
      <c r="BX258" s="90"/>
      <c r="BY258" s="90"/>
      <c r="BZ258" s="90"/>
      <c r="CA258" s="90"/>
    </row>
    <row r="259" spans="1:79" s="98" customFormat="1" x14ac:dyDescent="0.2">
      <c r="A259" s="154"/>
      <c r="B259" s="95"/>
      <c r="C259" s="95"/>
      <c r="D259" s="143"/>
      <c r="E259" s="146"/>
      <c r="F259" s="97"/>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row>
    <row r="260" spans="1:79" s="85" customFormat="1" x14ac:dyDescent="0.2">
      <c r="A260" s="154"/>
      <c r="B260" s="95"/>
      <c r="C260" s="95"/>
      <c r="D260" s="131"/>
      <c r="E260" s="146"/>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c r="AG260" s="90"/>
      <c r="AH260" s="90"/>
      <c r="AI260" s="90"/>
      <c r="AJ260" s="90"/>
      <c r="AK260" s="90"/>
      <c r="AL260" s="90"/>
      <c r="AM260" s="90"/>
      <c r="AN260" s="90"/>
      <c r="AO260" s="90"/>
      <c r="AP260" s="90"/>
      <c r="AQ260" s="90"/>
      <c r="AR260" s="90"/>
      <c r="AS260" s="90"/>
      <c r="AT260" s="90"/>
      <c r="AU260" s="90"/>
      <c r="AV260" s="90"/>
      <c r="AW260" s="90"/>
      <c r="AX260" s="90"/>
      <c r="AY260" s="90"/>
      <c r="AZ260" s="90"/>
      <c r="BA260" s="90"/>
      <c r="BB260" s="90"/>
      <c r="BC260" s="90"/>
      <c r="BD260" s="90"/>
      <c r="BE260" s="90"/>
      <c r="BF260" s="90"/>
      <c r="BG260" s="90"/>
      <c r="BH260" s="90"/>
      <c r="BI260" s="90"/>
      <c r="BJ260" s="90"/>
      <c r="BK260" s="90"/>
      <c r="BL260" s="90"/>
      <c r="BM260" s="90"/>
      <c r="BN260" s="90"/>
      <c r="BO260" s="90"/>
      <c r="BP260" s="90"/>
      <c r="BQ260" s="90"/>
      <c r="BR260" s="90"/>
      <c r="BS260" s="90"/>
      <c r="BT260" s="90"/>
      <c r="BU260" s="90"/>
      <c r="BV260" s="90"/>
      <c r="BW260" s="90"/>
      <c r="BX260" s="90"/>
      <c r="BY260" s="90"/>
      <c r="BZ260" s="90"/>
      <c r="CA260" s="90"/>
    </row>
    <row r="261" spans="1:79" s="98" customFormat="1" x14ac:dyDescent="0.2">
      <c r="A261" s="154"/>
      <c r="B261" s="95"/>
      <c r="C261" s="95"/>
      <c r="D261" s="143"/>
      <c r="E261" s="146"/>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row>
    <row r="262" spans="1:79" s="98" customFormat="1" x14ac:dyDescent="0.2">
      <c r="A262" s="154"/>
      <c r="B262" s="95"/>
      <c r="C262" s="95"/>
      <c r="D262" s="143"/>
      <c r="E262" s="146"/>
      <c r="F262" s="97"/>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row>
    <row r="263" spans="1:79" s="98" customFormat="1" x14ac:dyDescent="0.2">
      <c r="A263" s="154"/>
      <c r="B263" s="95"/>
      <c r="C263" s="95"/>
      <c r="D263" s="143"/>
      <c r="E263" s="146"/>
      <c r="F263" s="97"/>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row>
    <row r="264" spans="1:79" s="85" customFormat="1" x14ac:dyDescent="0.2">
      <c r="A264" s="154"/>
      <c r="B264" s="95"/>
      <c r="C264" s="95"/>
      <c r="D264" s="131"/>
      <c r="E264" s="146"/>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c r="AG264" s="90"/>
      <c r="AH264" s="90"/>
      <c r="AI264" s="90"/>
      <c r="AJ264" s="90"/>
      <c r="AK264" s="90"/>
      <c r="AL264" s="90"/>
      <c r="AM264" s="90"/>
      <c r="AN264" s="90"/>
      <c r="AO264" s="90"/>
      <c r="AP264" s="90"/>
      <c r="AQ264" s="90"/>
      <c r="AR264" s="90"/>
      <c r="AS264" s="90"/>
      <c r="AT264" s="90"/>
      <c r="AU264" s="90"/>
      <c r="AV264" s="90"/>
      <c r="AW264" s="90"/>
      <c r="AX264" s="90"/>
      <c r="AY264" s="90"/>
      <c r="AZ264" s="90"/>
      <c r="BA264" s="90"/>
      <c r="BB264" s="90"/>
      <c r="BC264" s="90"/>
      <c r="BD264" s="90"/>
      <c r="BE264" s="90"/>
      <c r="BF264" s="90"/>
      <c r="BG264" s="90"/>
      <c r="BH264" s="90"/>
      <c r="BI264" s="90"/>
      <c r="BJ264" s="90"/>
      <c r="BK264" s="90"/>
      <c r="BL264" s="90"/>
      <c r="BM264" s="90"/>
      <c r="BN264" s="90"/>
      <c r="BO264" s="90"/>
      <c r="BP264" s="90"/>
      <c r="BQ264" s="90"/>
      <c r="BR264" s="90"/>
      <c r="BS264" s="90"/>
      <c r="BT264" s="90"/>
      <c r="BU264" s="90"/>
      <c r="BV264" s="90"/>
      <c r="BW264" s="90"/>
      <c r="BX264" s="90"/>
      <c r="BY264" s="90"/>
      <c r="BZ264" s="90"/>
      <c r="CA264" s="90"/>
    </row>
    <row r="265" spans="1:79" s="98" customFormat="1" x14ac:dyDescent="0.2">
      <c r="A265" s="154"/>
      <c r="B265" s="95"/>
      <c r="C265" s="95"/>
      <c r="D265" s="143"/>
      <c r="E265" s="146"/>
      <c r="F265" s="97"/>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row>
    <row r="266" spans="1:79" s="98" customFormat="1" x14ac:dyDescent="0.2">
      <c r="A266" s="154"/>
      <c r="B266" s="95"/>
      <c r="C266" s="95"/>
      <c r="D266" s="143"/>
      <c r="E266" s="146"/>
      <c r="F266" s="97"/>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row>
    <row r="267" spans="1:79" s="98" customFormat="1" x14ac:dyDescent="0.2">
      <c r="A267" s="154"/>
      <c r="B267" s="95"/>
      <c r="C267" s="95"/>
      <c r="D267" s="143"/>
      <c r="E267" s="146"/>
      <c r="F267" s="97"/>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c r="BP267" s="97"/>
      <c r="BQ267" s="97"/>
      <c r="BR267" s="97"/>
      <c r="BS267" s="97"/>
      <c r="BT267" s="97"/>
      <c r="BU267" s="97"/>
      <c r="BV267" s="97"/>
      <c r="BW267" s="97"/>
      <c r="BX267" s="97"/>
      <c r="BY267" s="97"/>
      <c r="BZ267" s="97"/>
      <c r="CA267" s="97"/>
    </row>
    <row r="268" spans="1:79" s="98" customFormat="1" x14ac:dyDescent="0.2">
      <c r="A268" s="154"/>
      <c r="B268" s="95"/>
      <c r="C268" s="95"/>
      <c r="D268" s="143"/>
      <c r="E268" s="146"/>
      <c r="F268" s="97"/>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c r="BP268" s="97"/>
      <c r="BQ268" s="97"/>
      <c r="BR268" s="97"/>
      <c r="BS268" s="97"/>
      <c r="BT268" s="97"/>
      <c r="BU268" s="97"/>
      <c r="BV268" s="97"/>
      <c r="BW268" s="97"/>
      <c r="BX268" s="97"/>
      <c r="BY268" s="97"/>
      <c r="BZ268" s="97"/>
      <c r="CA268" s="97"/>
    </row>
    <row r="269" spans="1:79" s="85" customFormat="1" x14ac:dyDescent="0.2">
      <c r="A269" s="154"/>
      <c r="B269" s="95"/>
      <c r="C269" s="95"/>
      <c r="D269" s="131"/>
      <c r="E269" s="146"/>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c r="AV269" s="90"/>
      <c r="AW269" s="90"/>
      <c r="AX269" s="90"/>
      <c r="AY269" s="90"/>
      <c r="AZ269" s="90"/>
      <c r="BA269" s="90"/>
      <c r="BB269" s="90"/>
      <c r="BC269" s="90"/>
      <c r="BD269" s="90"/>
      <c r="BE269" s="90"/>
      <c r="BF269" s="90"/>
      <c r="BG269" s="90"/>
      <c r="BH269" s="90"/>
      <c r="BI269" s="90"/>
      <c r="BJ269" s="90"/>
      <c r="BK269" s="90"/>
      <c r="BL269" s="90"/>
      <c r="BM269" s="90"/>
      <c r="BN269" s="90"/>
      <c r="BO269" s="90"/>
      <c r="BP269" s="90"/>
      <c r="BQ269" s="90"/>
      <c r="BR269" s="90"/>
      <c r="BS269" s="90"/>
      <c r="BT269" s="90"/>
      <c r="BU269" s="90"/>
      <c r="BV269" s="90"/>
      <c r="BW269" s="90"/>
      <c r="BX269" s="90"/>
      <c r="BY269" s="90"/>
      <c r="BZ269" s="90"/>
      <c r="CA269" s="90"/>
    </row>
    <row r="270" spans="1:79" s="98" customFormat="1" x14ac:dyDescent="0.2">
      <c r="A270" s="154"/>
      <c r="B270" s="95"/>
      <c r="C270" s="95"/>
      <c r="D270" s="143"/>
      <c r="E270" s="146"/>
      <c r="F270" s="97"/>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row>
    <row r="271" spans="1:79" s="85" customFormat="1" x14ac:dyDescent="0.2">
      <c r="A271" s="154"/>
      <c r="B271" s="95"/>
      <c r="C271" s="95"/>
      <c r="D271" s="131"/>
      <c r="E271" s="146"/>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c r="AG271" s="90"/>
      <c r="AH271" s="90"/>
      <c r="AI271" s="90"/>
      <c r="AJ271" s="90"/>
      <c r="AK271" s="90"/>
      <c r="AL271" s="90"/>
      <c r="AM271" s="90"/>
      <c r="AN271" s="90"/>
      <c r="AO271" s="90"/>
      <c r="AP271" s="90"/>
      <c r="AQ271" s="90"/>
      <c r="AR271" s="90"/>
      <c r="AS271" s="90"/>
      <c r="AT271" s="90"/>
      <c r="AU271" s="90"/>
      <c r="AV271" s="90"/>
      <c r="AW271" s="90"/>
      <c r="AX271" s="90"/>
      <c r="AY271" s="90"/>
      <c r="AZ271" s="90"/>
      <c r="BA271" s="90"/>
      <c r="BB271" s="90"/>
      <c r="BC271" s="90"/>
      <c r="BD271" s="90"/>
      <c r="BE271" s="90"/>
      <c r="BF271" s="90"/>
      <c r="BG271" s="90"/>
      <c r="BH271" s="90"/>
      <c r="BI271" s="90"/>
      <c r="BJ271" s="90"/>
      <c r="BK271" s="90"/>
      <c r="BL271" s="90"/>
      <c r="BM271" s="90"/>
      <c r="BN271" s="90"/>
      <c r="BO271" s="90"/>
      <c r="BP271" s="90"/>
      <c r="BQ271" s="90"/>
      <c r="BR271" s="90"/>
      <c r="BS271" s="90"/>
      <c r="BT271" s="90"/>
      <c r="BU271" s="90"/>
      <c r="BV271" s="90"/>
      <c r="BW271" s="90"/>
      <c r="BX271" s="90"/>
      <c r="BY271" s="90"/>
      <c r="BZ271" s="90"/>
      <c r="CA271" s="90"/>
    </row>
    <row r="272" spans="1:79" s="85" customFormat="1" x14ac:dyDescent="0.2">
      <c r="A272" s="154"/>
      <c r="B272" s="95"/>
      <c r="C272" s="95"/>
      <c r="D272" s="131"/>
      <c r="E272" s="146"/>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c r="AG272" s="90"/>
      <c r="AH272" s="90"/>
      <c r="AI272" s="90"/>
      <c r="AJ272" s="90"/>
      <c r="AK272" s="90"/>
      <c r="AL272" s="90"/>
      <c r="AM272" s="90"/>
      <c r="AN272" s="90"/>
      <c r="AO272" s="90"/>
      <c r="AP272" s="90"/>
      <c r="AQ272" s="90"/>
      <c r="AR272" s="90"/>
      <c r="AS272" s="90"/>
      <c r="AT272" s="90"/>
      <c r="AU272" s="90"/>
      <c r="AV272" s="90"/>
      <c r="AW272" s="90"/>
      <c r="AX272" s="90"/>
      <c r="AY272" s="90"/>
      <c r="AZ272" s="90"/>
      <c r="BA272" s="90"/>
      <c r="BB272" s="90"/>
      <c r="BC272" s="90"/>
      <c r="BD272" s="90"/>
      <c r="BE272" s="90"/>
      <c r="BF272" s="90"/>
      <c r="BG272" s="90"/>
      <c r="BH272" s="90"/>
      <c r="BI272" s="90"/>
      <c r="BJ272" s="90"/>
      <c r="BK272" s="90"/>
      <c r="BL272" s="90"/>
      <c r="BM272" s="90"/>
      <c r="BN272" s="90"/>
      <c r="BO272" s="90"/>
      <c r="BP272" s="90"/>
      <c r="BQ272" s="90"/>
      <c r="BR272" s="90"/>
      <c r="BS272" s="90"/>
      <c r="BT272" s="90"/>
      <c r="BU272" s="90"/>
      <c r="BV272" s="90"/>
      <c r="BW272" s="90"/>
      <c r="BX272" s="90"/>
      <c r="BY272" s="90"/>
      <c r="BZ272" s="90"/>
      <c r="CA272" s="90"/>
    </row>
    <row r="273" spans="1:79" s="98" customFormat="1" x14ac:dyDescent="0.2">
      <c r="A273" s="154"/>
      <c r="B273" s="95"/>
      <c r="C273" s="95"/>
      <c r="D273" s="143"/>
      <c r="E273" s="146"/>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row>
    <row r="274" spans="1:79" s="98" customFormat="1" x14ac:dyDescent="0.2">
      <c r="A274" s="151"/>
      <c r="B274" s="95"/>
      <c r="C274" s="95"/>
      <c r="D274" s="131"/>
      <c r="E274" s="146"/>
      <c r="F274" s="97"/>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c r="BF274" s="97"/>
      <c r="BG274" s="97"/>
      <c r="BH274" s="97"/>
      <c r="BI274" s="97"/>
      <c r="BJ274" s="97"/>
      <c r="BK274" s="97"/>
      <c r="BL274" s="97"/>
      <c r="BM274" s="97"/>
      <c r="BN274" s="97"/>
      <c r="BO274" s="97"/>
      <c r="BP274" s="97"/>
      <c r="BQ274" s="97"/>
      <c r="BR274" s="97"/>
      <c r="BS274" s="97"/>
      <c r="BT274" s="97"/>
      <c r="BU274" s="97"/>
      <c r="BV274" s="97"/>
      <c r="BW274" s="97"/>
      <c r="BX274" s="97"/>
      <c r="BY274" s="97"/>
      <c r="BZ274" s="97"/>
      <c r="CA274" s="97"/>
    </row>
    <row r="275" spans="1:79" s="98" customFormat="1" x14ac:dyDescent="0.2">
      <c r="A275" s="151"/>
      <c r="B275" s="95"/>
      <c r="C275" s="95"/>
      <c r="D275" s="131"/>
      <c r="E275" s="146"/>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row>
    <row r="276" spans="1:79" s="98" customFormat="1" x14ac:dyDescent="0.2">
      <c r="A276" s="151"/>
      <c r="B276" s="95"/>
      <c r="C276" s="95"/>
      <c r="D276" s="131"/>
      <c r="E276" s="146"/>
      <c r="F276" s="97"/>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row>
    <row r="277" spans="1:79" s="98" customFormat="1" x14ac:dyDescent="0.2">
      <c r="A277" s="151"/>
      <c r="B277" s="95"/>
      <c r="C277" s="95"/>
      <c r="D277" s="131"/>
      <c r="E277" s="146"/>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row>
    <row r="278" spans="1:79" s="98" customFormat="1" x14ac:dyDescent="0.2">
      <c r="A278" s="151"/>
      <c r="B278" s="95"/>
      <c r="C278" s="95"/>
      <c r="D278" s="131"/>
      <c r="E278" s="146"/>
      <c r="F278" s="97"/>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row>
    <row r="279" spans="1:79" s="98" customFormat="1" x14ac:dyDescent="0.2">
      <c r="A279" s="151"/>
      <c r="B279" s="95"/>
      <c r="C279" s="95"/>
      <c r="D279" s="131"/>
      <c r="E279" s="146"/>
      <c r="F279" s="97"/>
      <c r="G279" s="97"/>
      <c r="H279" s="97"/>
      <c r="I279" s="97"/>
      <c r="J279" s="97"/>
      <c r="K279" s="97"/>
      <c r="L279" s="97"/>
      <c r="M279" s="97"/>
      <c r="N279" s="97"/>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row>
    <row r="280" spans="1:79" s="98" customFormat="1" x14ac:dyDescent="0.2">
      <c r="A280" s="151"/>
      <c r="B280" s="95"/>
      <c r="C280" s="95"/>
      <c r="D280" s="143"/>
      <c r="E280" s="146"/>
      <c r="F280" s="97"/>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row>
    <row r="281" spans="1:79" s="98" customFormat="1" x14ac:dyDescent="0.2">
      <c r="A281" s="151"/>
      <c r="B281" s="95"/>
      <c r="C281" s="95"/>
      <c r="D281" s="143"/>
      <c r="E281" s="146"/>
      <c r="F281" s="97"/>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row>
    <row r="282" spans="1:79" s="98" customFormat="1" x14ac:dyDescent="0.2">
      <c r="A282" s="151"/>
      <c r="B282" s="95"/>
      <c r="C282" s="95"/>
      <c r="D282" s="131"/>
      <c r="E282" s="146"/>
      <c r="F282" s="97"/>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row>
    <row r="283" spans="1:79" s="98" customFormat="1" x14ac:dyDescent="0.2">
      <c r="A283" s="151"/>
      <c r="B283" s="95"/>
      <c r="C283" s="95"/>
      <c r="D283" s="131"/>
      <c r="E283" s="146"/>
      <c r="F283" s="97"/>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row>
    <row r="284" spans="1:79" s="98" customFormat="1" x14ac:dyDescent="0.2">
      <c r="A284" s="151"/>
      <c r="B284" s="95"/>
      <c r="C284" s="95"/>
      <c r="D284" s="143"/>
      <c r="E284" s="146"/>
      <c r="F284" s="97"/>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row>
    <row r="285" spans="1:79" s="98" customFormat="1" x14ac:dyDescent="0.2">
      <c r="A285" s="151"/>
      <c r="B285" s="95"/>
      <c r="C285" s="95"/>
      <c r="D285" s="131"/>
      <c r="E285" s="146"/>
      <c r="F285" s="97"/>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row>
    <row r="286" spans="1:79" s="98" customFormat="1" x14ac:dyDescent="0.2">
      <c r="A286" s="151"/>
      <c r="B286" s="95"/>
      <c r="C286" s="95"/>
      <c r="D286" s="131"/>
      <c r="E286" s="146"/>
      <c r="F286" s="97"/>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row>
    <row r="287" spans="1:79" s="98" customFormat="1" x14ac:dyDescent="0.2">
      <c r="A287" s="151"/>
      <c r="B287" s="95"/>
      <c r="C287" s="95"/>
      <c r="D287" s="131"/>
      <c r="E287" s="146"/>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row>
    <row r="288" spans="1:79" s="98" customFormat="1" x14ac:dyDescent="0.2">
      <c r="A288" s="151"/>
      <c r="B288" s="95"/>
      <c r="C288" s="95"/>
      <c r="D288" s="131"/>
      <c r="E288" s="146"/>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row>
    <row r="289" spans="1:79" s="98" customFormat="1" x14ac:dyDescent="0.2">
      <c r="A289" s="151"/>
      <c r="B289" s="95"/>
      <c r="C289" s="95"/>
      <c r="D289" s="131"/>
      <c r="E289" s="146"/>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row>
    <row r="290" spans="1:79" s="98" customFormat="1" x14ac:dyDescent="0.2">
      <c r="A290" s="151"/>
      <c r="B290" s="95"/>
      <c r="C290" s="95"/>
      <c r="D290" s="131"/>
      <c r="E290" s="146"/>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row>
    <row r="291" spans="1:79" s="98" customFormat="1" x14ac:dyDescent="0.2">
      <c r="A291" s="151"/>
      <c r="B291" s="95"/>
      <c r="C291" s="95"/>
      <c r="D291" s="131"/>
      <c r="E291" s="146"/>
      <c r="F291" s="97"/>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row>
    <row r="292" spans="1:79" s="98" customFormat="1" x14ac:dyDescent="0.2">
      <c r="A292" s="151"/>
      <c r="B292" s="95"/>
      <c r="C292" s="95"/>
      <c r="D292" s="143"/>
      <c r="E292" s="146"/>
      <c r="F292" s="97"/>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row>
    <row r="293" spans="1:79" s="98" customFormat="1" x14ac:dyDescent="0.2">
      <c r="A293" s="151"/>
      <c r="B293" s="95"/>
      <c r="C293" s="95"/>
      <c r="D293" s="131"/>
      <c r="E293" s="146"/>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row>
    <row r="294" spans="1:79" s="98" customFormat="1" x14ac:dyDescent="0.2">
      <c r="A294" s="151"/>
      <c r="B294" s="95"/>
      <c r="C294" s="95"/>
      <c r="D294" s="131"/>
      <c r="E294" s="146"/>
      <c r="F294" s="97"/>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row>
    <row r="295" spans="1:79" s="98" customFormat="1" x14ac:dyDescent="0.2">
      <c r="A295" s="151"/>
      <c r="B295" s="95"/>
      <c r="C295" s="95"/>
      <c r="D295" s="143"/>
      <c r="E295" s="146"/>
      <c r="F295" s="97"/>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row>
    <row r="296" spans="1:79" s="98" customFormat="1" x14ac:dyDescent="0.2">
      <c r="A296" s="151"/>
      <c r="B296" s="95"/>
      <c r="C296" s="95"/>
      <c r="D296" s="131"/>
      <c r="E296" s="146"/>
      <c r="F296" s="97"/>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row>
    <row r="297" spans="1:79" s="98" customFormat="1" x14ac:dyDescent="0.2">
      <c r="A297" s="151"/>
      <c r="B297" s="95"/>
      <c r="C297" s="95"/>
      <c r="D297" s="131"/>
      <c r="E297" s="146"/>
      <c r="F297" s="97"/>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row>
    <row r="298" spans="1:79" s="98" customFormat="1" x14ac:dyDescent="0.2">
      <c r="A298" s="151"/>
      <c r="B298" s="95"/>
      <c r="C298" s="95"/>
      <c r="D298" s="131"/>
      <c r="E298" s="146"/>
      <c r="F298" s="97"/>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row>
    <row r="299" spans="1:79" s="98" customFormat="1" x14ac:dyDescent="0.2">
      <c r="A299" s="151"/>
      <c r="B299" s="95"/>
      <c r="C299" s="95"/>
      <c r="D299" s="131"/>
      <c r="E299" s="146"/>
      <c r="F299" s="97"/>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row>
    <row r="300" spans="1:79" s="98" customFormat="1" x14ac:dyDescent="0.2">
      <c r="A300" s="151"/>
      <c r="B300" s="95"/>
      <c r="C300" s="95"/>
      <c r="D300" s="131"/>
      <c r="E300" s="146"/>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row>
    <row r="301" spans="1:79" s="98" customFormat="1" x14ac:dyDescent="0.2">
      <c r="A301" s="151"/>
      <c r="B301" s="95"/>
      <c r="C301" s="95"/>
      <c r="D301" s="143"/>
      <c r="E301" s="146"/>
      <c r="F301" s="97"/>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row>
    <row r="302" spans="1:79" s="98" customFormat="1" x14ac:dyDescent="0.2">
      <c r="A302" s="151"/>
      <c r="B302" s="95"/>
      <c r="C302" s="95"/>
      <c r="D302" s="131"/>
      <c r="E302" s="146"/>
      <c r="F302" s="97"/>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row>
    <row r="303" spans="1:79" s="98" customFormat="1" x14ac:dyDescent="0.2">
      <c r="A303" s="151"/>
      <c r="B303" s="95"/>
      <c r="C303" s="95"/>
      <c r="D303" s="143"/>
      <c r="E303" s="146"/>
      <c r="F303" s="97"/>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row>
    <row r="304" spans="1:79" s="98" customFormat="1" x14ac:dyDescent="0.2">
      <c r="A304" s="151"/>
      <c r="B304" s="95"/>
      <c r="C304" s="95"/>
      <c r="D304" s="131"/>
      <c r="E304" s="146"/>
      <c r="F304" s="97"/>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row>
    <row r="305" spans="1:79" s="98" customFormat="1" x14ac:dyDescent="0.2">
      <c r="A305" s="151"/>
      <c r="B305" s="95"/>
      <c r="C305" s="95"/>
      <c r="D305" s="131"/>
      <c r="E305" s="146"/>
      <c r="F305" s="97"/>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row>
    <row r="306" spans="1:79" s="98" customFormat="1" x14ac:dyDescent="0.2">
      <c r="A306" s="151"/>
      <c r="B306" s="95"/>
      <c r="C306" s="95"/>
      <c r="D306" s="131"/>
      <c r="E306" s="146"/>
      <c r="F306" s="97"/>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row>
    <row r="307" spans="1:79" s="98" customFormat="1" x14ac:dyDescent="0.2">
      <c r="A307" s="151"/>
      <c r="B307" s="95"/>
      <c r="C307" s="95"/>
      <c r="D307" s="143"/>
      <c r="E307" s="146"/>
      <c r="F307" s="97"/>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row>
    <row r="308" spans="1:79" s="98" customFormat="1" x14ac:dyDescent="0.2">
      <c r="A308" s="151"/>
      <c r="B308" s="95"/>
      <c r="C308" s="95"/>
      <c r="D308" s="143"/>
      <c r="E308" s="146"/>
      <c r="F308" s="97"/>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row>
    <row r="309" spans="1:79" s="98" customFormat="1" x14ac:dyDescent="0.2">
      <c r="A309" s="151"/>
      <c r="B309" s="95"/>
      <c r="C309" s="95"/>
      <c r="D309" s="143"/>
      <c r="E309" s="146"/>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row>
    <row r="310" spans="1:79" s="98" customFormat="1" x14ac:dyDescent="0.2">
      <c r="A310" s="151"/>
      <c r="B310" s="95"/>
      <c r="C310" s="95"/>
      <c r="D310" s="131"/>
      <c r="E310" s="146"/>
      <c r="F310" s="97"/>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row>
    <row r="311" spans="1:79" s="98" customFormat="1" x14ac:dyDescent="0.2">
      <c r="A311" s="151"/>
      <c r="B311" s="95"/>
      <c r="C311" s="95"/>
      <c r="D311" s="131"/>
      <c r="E311" s="146"/>
      <c r="F311" s="97"/>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row>
    <row r="312" spans="1:79" s="98" customFormat="1" x14ac:dyDescent="0.2">
      <c r="A312" s="151"/>
      <c r="B312" s="95"/>
      <c r="C312" s="95"/>
      <c r="D312" s="131"/>
      <c r="E312" s="146"/>
      <c r="F312" s="97"/>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row>
    <row r="313" spans="1:79" s="98" customFormat="1" x14ac:dyDescent="0.2">
      <c r="A313" s="151"/>
      <c r="B313" s="95"/>
      <c r="C313" s="95"/>
      <c r="D313" s="131"/>
      <c r="E313" s="146"/>
      <c r="F313" s="97"/>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row>
    <row r="314" spans="1:79" s="98" customFormat="1" x14ac:dyDescent="0.2">
      <c r="A314" s="151"/>
      <c r="B314" s="95"/>
      <c r="C314" s="95"/>
      <c r="D314" s="131"/>
      <c r="E314" s="146"/>
      <c r="F314" s="97"/>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row>
    <row r="315" spans="1:79" s="145" customFormat="1" x14ac:dyDescent="0.2">
      <c r="A315" s="151"/>
      <c r="B315" s="151"/>
      <c r="C315" s="151"/>
      <c r="D315" s="131"/>
      <c r="E315" s="146"/>
      <c r="F315" s="144"/>
      <c r="G315" s="144"/>
      <c r="H315" s="144"/>
      <c r="I315" s="144"/>
      <c r="J315" s="144"/>
      <c r="K315" s="144"/>
      <c r="L315" s="144"/>
      <c r="M315" s="144"/>
      <c r="N315" s="144"/>
      <c r="O315" s="144"/>
      <c r="P315" s="144"/>
      <c r="Q315" s="144"/>
      <c r="R315" s="144"/>
      <c r="S315" s="144"/>
      <c r="T315" s="144"/>
      <c r="U315" s="144"/>
      <c r="V315" s="144"/>
      <c r="W315" s="144"/>
      <c r="X315" s="144"/>
      <c r="Y315" s="144"/>
      <c r="Z315" s="144"/>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row>
    <row r="316" spans="1:79" s="98" customFormat="1" x14ac:dyDescent="0.2">
      <c r="A316" s="151"/>
      <c r="B316" s="95"/>
      <c r="C316" s="95"/>
      <c r="D316" s="131"/>
      <c r="E316" s="146"/>
      <c r="F316" s="97"/>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row>
    <row r="317" spans="1:79" s="98" customFormat="1" x14ac:dyDescent="0.2">
      <c r="A317" s="151"/>
      <c r="B317" s="95"/>
      <c r="C317" s="95"/>
      <c r="D317" s="131"/>
      <c r="E317" s="146"/>
      <c r="F317" s="97"/>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row>
    <row r="318" spans="1:79" s="98" customFormat="1" x14ac:dyDescent="0.2">
      <c r="A318" s="151"/>
      <c r="B318" s="95"/>
      <c r="C318" s="95"/>
      <c r="D318" s="131"/>
      <c r="E318" s="146"/>
      <c r="F318" s="97"/>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row>
    <row r="319" spans="1:79" s="98" customFormat="1" x14ac:dyDescent="0.2">
      <c r="A319" s="151"/>
      <c r="B319" s="95"/>
      <c r="C319" s="95"/>
      <c r="D319" s="143"/>
      <c r="E319" s="152"/>
      <c r="F319" s="97"/>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row>
    <row r="320" spans="1:79" s="98" customFormat="1" x14ac:dyDescent="0.2">
      <c r="A320" s="151"/>
      <c r="B320" s="95"/>
      <c r="C320" s="95"/>
      <c r="D320" s="131"/>
      <c r="E320" s="146"/>
      <c r="F320" s="97"/>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row>
    <row r="321" spans="1:79" s="98" customFormat="1" x14ac:dyDescent="0.2">
      <c r="A321" s="151"/>
      <c r="B321" s="95"/>
      <c r="C321" s="95"/>
      <c r="D321" s="131"/>
      <c r="E321" s="146"/>
      <c r="F321" s="97"/>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row>
    <row r="322" spans="1:79" s="98" customFormat="1" x14ac:dyDescent="0.2">
      <c r="A322" s="151"/>
      <c r="B322" s="95"/>
      <c r="C322" s="95"/>
      <c r="D322" s="131"/>
      <c r="E322" s="146"/>
      <c r="F322" s="97"/>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row>
    <row r="323" spans="1:79" s="98" customFormat="1" x14ac:dyDescent="0.2">
      <c r="A323" s="151"/>
      <c r="B323" s="95"/>
      <c r="C323" s="95"/>
      <c r="D323" s="143"/>
      <c r="E323" s="146"/>
      <c r="F323" s="97"/>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row>
    <row r="324" spans="1:79" s="98" customFormat="1" x14ac:dyDescent="0.2">
      <c r="A324" s="151"/>
      <c r="B324" s="95"/>
      <c r="C324" s="95"/>
      <c r="D324" s="131"/>
      <c r="E324" s="146"/>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row>
    <row r="325" spans="1:79" s="98" customFormat="1" x14ac:dyDescent="0.2">
      <c r="A325" s="151"/>
      <c r="B325" s="95"/>
      <c r="C325" s="95"/>
      <c r="D325" s="131"/>
      <c r="E325" s="146"/>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row>
    <row r="326" spans="1:79" s="98" customFormat="1" x14ac:dyDescent="0.2">
      <c r="A326" s="151"/>
      <c r="B326" s="95"/>
      <c r="C326" s="95"/>
      <c r="D326" s="143"/>
      <c r="E326" s="146"/>
      <c r="F326" s="97"/>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row>
    <row r="327" spans="1:79" s="98" customFormat="1" x14ac:dyDescent="0.2">
      <c r="A327" s="151"/>
      <c r="B327" s="95"/>
      <c r="C327" s="95"/>
      <c r="D327" s="131"/>
      <c r="E327" s="146"/>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row>
    <row r="328" spans="1:79" s="98" customFormat="1" x14ac:dyDescent="0.2">
      <c r="A328" s="151"/>
      <c r="B328" s="95"/>
      <c r="C328" s="95"/>
      <c r="D328" s="143"/>
      <c r="E328" s="146"/>
      <c r="F328" s="97"/>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c r="BN328" s="97"/>
      <c r="BO328" s="97"/>
      <c r="BP328" s="97"/>
      <c r="BQ328" s="97"/>
      <c r="BR328" s="97"/>
      <c r="BS328" s="97"/>
      <c r="BT328" s="97"/>
      <c r="BU328" s="97"/>
      <c r="BV328" s="97"/>
      <c r="BW328" s="97"/>
      <c r="BX328" s="97"/>
      <c r="BY328" s="97"/>
      <c r="BZ328" s="97"/>
      <c r="CA328" s="97"/>
    </row>
    <row r="329" spans="1:79" s="98" customFormat="1" x14ac:dyDescent="0.2">
      <c r="A329" s="151"/>
      <c r="B329" s="95"/>
      <c r="C329" s="95"/>
      <c r="D329" s="143"/>
      <c r="E329" s="156"/>
      <c r="F329" s="97"/>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c r="BF329" s="97"/>
      <c r="BG329" s="97"/>
      <c r="BH329" s="97"/>
      <c r="BI329" s="97"/>
      <c r="BJ329" s="97"/>
      <c r="BK329" s="97"/>
      <c r="BL329" s="97"/>
      <c r="BM329" s="97"/>
      <c r="BN329" s="97"/>
      <c r="BO329" s="97"/>
      <c r="BP329" s="97"/>
      <c r="BQ329" s="97"/>
      <c r="BR329" s="97"/>
      <c r="BS329" s="97"/>
      <c r="BT329" s="97"/>
      <c r="BU329" s="97"/>
      <c r="BV329" s="97"/>
      <c r="BW329" s="97"/>
      <c r="BX329" s="97"/>
      <c r="BY329" s="97"/>
      <c r="BZ329" s="97"/>
      <c r="CA329" s="97"/>
    </row>
    <row r="330" spans="1:79" s="98" customFormat="1" x14ac:dyDescent="0.2">
      <c r="A330" s="151"/>
      <c r="B330" s="95"/>
      <c r="C330" s="95"/>
      <c r="D330" s="131"/>
      <c r="E330" s="146"/>
      <c r="F330" s="97"/>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row>
    <row r="331" spans="1:79" s="98" customFormat="1" x14ac:dyDescent="0.2">
      <c r="A331" s="151"/>
      <c r="B331" s="95"/>
      <c r="C331" s="95"/>
      <c r="D331" s="143"/>
      <c r="E331" s="146"/>
      <c r="F331" s="97"/>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row>
    <row r="332" spans="1:79" s="98" customFormat="1" x14ac:dyDescent="0.2">
      <c r="A332" s="151"/>
      <c r="B332" s="95"/>
      <c r="C332" s="95"/>
      <c r="D332" s="143"/>
      <c r="E332" s="146"/>
      <c r="F332" s="97"/>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row>
    <row r="333" spans="1:79" s="98" customFormat="1" x14ac:dyDescent="0.2">
      <c r="A333" s="151"/>
      <c r="B333" s="95"/>
      <c r="C333" s="95"/>
      <c r="D333" s="143"/>
      <c r="E333" s="146"/>
      <c r="F333" s="97"/>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row>
    <row r="334" spans="1:79" s="98" customFormat="1" x14ac:dyDescent="0.2">
      <c r="A334" s="151"/>
      <c r="B334" s="95"/>
      <c r="C334" s="95"/>
      <c r="D334" s="131"/>
      <c r="E334" s="146"/>
      <c r="F334" s="97"/>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row>
    <row r="335" spans="1:79" s="98" customFormat="1" x14ac:dyDescent="0.2">
      <c r="A335" s="151"/>
      <c r="B335" s="95"/>
      <c r="C335" s="95"/>
      <c r="D335" s="143"/>
      <c r="E335" s="146"/>
      <c r="F335" s="97"/>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row>
    <row r="336" spans="1:79" s="98" customFormat="1" x14ac:dyDescent="0.2">
      <c r="A336" s="151"/>
      <c r="B336" s="95"/>
      <c r="C336" s="95"/>
      <c r="D336" s="131"/>
      <c r="E336" s="146"/>
      <c r="F336" s="97"/>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row>
    <row r="337" spans="1:79" s="98" customFormat="1" x14ac:dyDescent="0.2">
      <c r="A337" s="151"/>
      <c r="B337" s="95"/>
      <c r="C337" s="95"/>
      <c r="D337" s="143"/>
      <c r="E337" s="146"/>
      <c r="F337" s="97"/>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row>
    <row r="338" spans="1:79" s="98" customFormat="1" x14ac:dyDescent="0.2">
      <c r="A338" s="151"/>
      <c r="B338" s="95"/>
      <c r="C338" s="95"/>
      <c r="D338" s="143"/>
      <c r="E338" s="146"/>
      <c r="F338" s="97"/>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row>
    <row r="339" spans="1:79" s="98" customFormat="1" x14ac:dyDescent="0.2">
      <c r="A339" s="151"/>
      <c r="B339" s="95"/>
      <c r="C339" s="95"/>
      <c r="D339" s="131"/>
      <c r="E339" s="146"/>
      <c r="F339" s="97"/>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row>
    <row r="340" spans="1:79" s="98" customFormat="1" x14ac:dyDescent="0.2">
      <c r="A340" s="151"/>
      <c r="B340" s="95"/>
      <c r="C340" s="95"/>
      <c r="D340" s="131"/>
      <c r="E340" s="146"/>
      <c r="F340" s="97"/>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row>
    <row r="341" spans="1:79" s="98" customFormat="1" x14ac:dyDescent="0.2">
      <c r="A341" s="151"/>
      <c r="B341" s="95"/>
      <c r="C341" s="95"/>
      <c r="D341" s="143"/>
      <c r="E341" s="146"/>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row>
    <row r="342" spans="1:79" s="98" customFormat="1" x14ac:dyDescent="0.2">
      <c r="A342" s="151"/>
      <c r="B342" s="95"/>
      <c r="C342" s="95"/>
      <c r="D342" s="131"/>
      <c r="E342" s="146"/>
      <c r="F342" s="97"/>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row>
    <row r="343" spans="1:79" s="98" customFormat="1" x14ac:dyDescent="0.2">
      <c r="A343" s="151"/>
      <c r="B343" s="95"/>
      <c r="C343" s="95"/>
      <c r="D343" s="131"/>
      <c r="E343" s="146"/>
      <c r="F343" s="97"/>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row>
    <row r="344" spans="1:79" s="98" customFormat="1" x14ac:dyDescent="0.2">
      <c r="A344" s="151"/>
      <c r="B344" s="95"/>
      <c r="C344" s="95"/>
      <c r="D344" s="131"/>
      <c r="E344" s="146"/>
      <c r="F344" s="97"/>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row>
    <row r="345" spans="1:79" s="85" customFormat="1" x14ac:dyDescent="0.2">
      <c r="A345" s="151"/>
      <c r="B345" s="95"/>
      <c r="C345" s="95"/>
      <c r="D345" s="131"/>
      <c r="E345" s="146"/>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c r="AG345" s="90"/>
      <c r="AH345" s="90"/>
      <c r="AI345" s="90"/>
      <c r="AJ345" s="90"/>
      <c r="AK345" s="90"/>
      <c r="AL345" s="90"/>
      <c r="AM345" s="90"/>
      <c r="AN345" s="90"/>
      <c r="AO345" s="90"/>
      <c r="AP345" s="90"/>
      <c r="AQ345" s="90"/>
      <c r="AR345" s="90"/>
      <c r="AS345" s="90"/>
      <c r="AT345" s="90"/>
      <c r="AU345" s="90"/>
      <c r="AV345" s="90"/>
      <c r="AW345" s="90"/>
      <c r="AX345" s="90"/>
      <c r="AY345" s="90"/>
      <c r="AZ345" s="90"/>
      <c r="BA345" s="90"/>
      <c r="BB345" s="90"/>
      <c r="BC345" s="90"/>
      <c r="BD345" s="90"/>
      <c r="BE345" s="90"/>
      <c r="BF345" s="90"/>
      <c r="BG345" s="90"/>
      <c r="BH345" s="90"/>
      <c r="BI345" s="90"/>
      <c r="BJ345" s="90"/>
      <c r="BK345" s="90"/>
      <c r="BL345" s="90"/>
      <c r="BM345" s="90"/>
      <c r="BN345" s="90"/>
      <c r="BO345" s="90"/>
      <c r="BP345" s="90"/>
      <c r="BQ345" s="90"/>
      <c r="BR345" s="90"/>
      <c r="BS345" s="90"/>
      <c r="BT345" s="90"/>
      <c r="BU345" s="90"/>
      <c r="BV345" s="90"/>
      <c r="BW345" s="90"/>
      <c r="BX345" s="90"/>
      <c r="BY345" s="90"/>
      <c r="BZ345" s="90"/>
      <c r="CA345" s="90"/>
    </row>
    <row r="346" spans="1:79" s="85" customFormat="1" x14ac:dyDescent="0.2">
      <c r="A346" s="151"/>
      <c r="B346" s="95"/>
      <c r="C346" s="95"/>
      <c r="D346" s="131"/>
      <c r="E346" s="146"/>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0"/>
      <c r="AH346" s="90"/>
      <c r="AI346" s="90"/>
      <c r="AJ346" s="90"/>
      <c r="AK346" s="90"/>
      <c r="AL346" s="90"/>
      <c r="AM346" s="90"/>
      <c r="AN346" s="90"/>
      <c r="AO346" s="90"/>
      <c r="AP346" s="90"/>
      <c r="AQ346" s="90"/>
      <c r="AR346" s="90"/>
      <c r="AS346" s="90"/>
      <c r="AT346" s="90"/>
      <c r="AU346" s="90"/>
      <c r="AV346" s="90"/>
      <c r="AW346" s="90"/>
      <c r="AX346" s="90"/>
      <c r="AY346" s="90"/>
      <c r="AZ346" s="90"/>
      <c r="BA346" s="90"/>
      <c r="BB346" s="90"/>
      <c r="BC346" s="90"/>
      <c r="BD346" s="90"/>
      <c r="BE346" s="90"/>
      <c r="BF346" s="90"/>
      <c r="BG346" s="90"/>
      <c r="BH346" s="90"/>
      <c r="BI346" s="90"/>
      <c r="BJ346" s="90"/>
      <c r="BK346" s="90"/>
      <c r="BL346" s="90"/>
      <c r="BM346" s="90"/>
      <c r="BN346" s="90"/>
      <c r="BO346" s="90"/>
      <c r="BP346" s="90"/>
      <c r="BQ346" s="90"/>
      <c r="BR346" s="90"/>
      <c r="BS346" s="90"/>
      <c r="BT346" s="90"/>
      <c r="BU346" s="90"/>
      <c r="BV346" s="90"/>
      <c r="BW346" s="90"/>
      <c r="BX346" s="90"/>
      <c r="BY346" s="90"/>
      <c r="BZ346" s="90"/>
      <c r="CA346" s="90"/>
    </row>
    <row r="347" spans="1:79" s="98" customFormat="1" x14ac:dyDescent="0.2">
      <c r="A347" s="151"/>
      <c r="B347" s="95"/>
      <c r="C347" s="95"/>
      <c r="D347" s="131"/>
      <c r="E347" s="146"/>
      <c r="F347" s="97"/>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row>
    <row r="348" spans="1:79" s="98" customFormat="1" x14ac:dyDescent="0.2">
      <c r="A348" s="151"/>
      <c r="B348" s="95"/>
      <c r="C348" s="95"/>
      <c r="D348" s="143"/>
      <c r="E348" s="146"/>
      <c r="F348" s="97"/>
      <c r="G348" s="97"/>
      <c r="H348" s="97"/>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row>
    <row r="349" spans="1:79" s="85" customFormat="1" x14ac:dyDescent="0.2">
      <c r="A349" s="151"/>
      <c r="B349" s="95"/>
      <c r="C349" s="95"/>
      <c r="D349" s="131"/>
      <c r="E349" s="146"/>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c r="AG349" s="90"/>
      <c r="AH349" s="90"/>
      <c r="AI349" s="90"/>
      <c r="AJ349" s="90"/>
      <c r="AK349" s="90"/>
      <c r="AL349" s="90"/>
      <c r="AM349" s="90"/>
      <c r="AN349" s="90"/>
      <c r="AO349" s="90"/>
      <c r="AP349" s="90"/>
      <c r="AQ349" s="90"/>
      <c r="AR349" s="90"/>
      <c r="AS349" s="90"/>
      <c r="AT349" s="90"/>
      <c r="AU349" s="90"/>
      <c r="AV349" s="90"/>
      <c r="AW349" s="90"/>
      <c r="AX349" s="90"/>
      <c r="AY349" s="90"/>
      <c r="AZ349" s="90"/>
      <c r="BA349" s="90"/>
      <c r="BB349" s="90"/>
      <c r="BC349" s="90"/>
      <c r="BD349" s="90"/>
      <c r="BE349" s="90"/>
      <c r="BF349" s="90"/>
      <c r="BG349" s="90"/>
      <c r="BH349" s="90"/>
      <c r="BI349" s="90"/>
      <c r="BJ349" s="90"/>
      <c r="BK349" s="90"/>
      <c r="BL349" s="90"/>
      <c r="BM349" s="90"/>
      <c r="BN349" s="90"/>
      <c r="BO349" s="90"/>
      <c r="BP349" s="90"/>
      <c r="BQ349" s="90"/>
      <c r="BR349" s="90"/>
      <c r="BS349" s="90"/>
      <c r="BT349" s="90"/>
      <c r="BU349" s="90"/>
      <c r="BV349" s="90"/>
      <c r="BW349" s="90"/>
      <c r="BX349" s="90"/>
      <c r="BY349" s="90"/>
      <c r="BZ349" s="90"/>
      <c r="CA349" s="90"/>
    </row>
    <row r="350" spans="1:79" s="98" customFormat="1" x14ac:dyDescent="0.2">
      <c r="A350" s="151"/>
      <c r="B350" s="95"/>
      <c r="C350" s="95"/>
      <c r="D350" s="143"/>
      <c r="E350" s="146"/>
      <c r="F350" s="97"/>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row>
    <row r="351" spans="1:79" s="98" customFormat="1" x14ac:dyDescent="0.2">
      <c r="A351" s="151"/>
      <c r="B351" s="95"/>
      <c r="C351" s="95"/>
      <c r="D351" s="143"/>
      <c r="E351" s="146"/>
      <c r="F351" s="97"/>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row>
    <row r="352" spans="1:79" s="85" customFormat="1" x14ac:dyDescent="0.2">
      <c r="A352" s="151"/>
      <c r="B352" s="95"/>
      <c r="C352" s="95"/>
      <c r="D352" s="131"/>
      <c r="E352" s="146"/>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c r="AG352" s="90"/>
      <c r="AH352" s="90"/>
      <c r="AI352" s="90"/>
      <c r="AJ352" s="90"/>
      <c r="AK352" s="90"/>
      <c r="AL352" s="90"/>
      <c r="AM352" s="90"/>
      <c r="AN352" s="90"/>
      <c r="AO352" s="90"/>
      <c r="AP352" s="90"/>
      <c r="AQ352" s="90"/>
      <c r="AR352" s="90"/>
      <c r="AS352" s="90"/>
      <c r="AT352" s="90"/>
      <c r="AU352" s="90"/>
      <c r="AV352" s="90"/>
      <c r="AW352" s="90"/>
      <c r="AX352" s="90"/>
      <c r="AY352" s="90"/>
      <c r="AZ352" s="90"/>
      <c r="BA352" s="90"/>
      <c r="BB352" s="90"/>
      <c r="BC352" s="90"/>
      <c r="BD352" s="90"/>
      <c r="BE352" s="90"/>
      <c r="BF352" s="90"/>
      <c r="BG352" s="90"/>
      <c r="BH352" s="90"/>
      <c r="BI352" s="90"/>
      <c r="BJ352" s="90"/>
      <c r="BK352" s="90"/>
      <c r="BL352" s="90"/>
      <c r="BM352" s="90"/>
      <c r="BN352" s="90"/>
      <c r="BO352" s="90"/>
      <c r="BP352" s="90"/>
      <c r="BQ352" s="90"/>
      <c r="BR352" s="90"/>
      <c r="BS352" s="90"/>
      <c r="BT352" s="90"/>
      <c r="BU352" s="90"/>
      <c r="BV352" s="90"/>
      <c r="BW352" s="90"/>
      <c r="BX352" s="90"/>
      <c r="BY352" s="90"/>
      <c r="BZ352" s="90"/>
      <c r="CA352" s="90"/>
    </row>
    <row r="353" spans="1:79" s="85" customFormat="1" x14ac:dyDescent="0.2">
      <c r="A353" s="151"/>
      <c r="B353" s="95"/>
      <c r="C353" s="95"/>
      <c r="D353" s="131"/>
      <c r="E353" s="146"/>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c r="AG353" s="90"/>
      <c r="AH353" s="90"/>
      <c r="AI353" s="90"/>
      <c r="AJ353" s="90"/>
      <c r="AK353" s="90"/>
      <c r="AL353" s="90"/>
      <c r="AM353" s="90"/>
      <c r="AN353" s="90"/>
      <c r="AO353" s="90"/>
      <c r="AP353" s="90"/>
      <c r="AQ353" s="90"/>
      <c r="AR353" s="90"/>
      <c r="AS353" s="90"/>
      <c r="AT353" s="90"/>
      <c r="AU353" s="90"/>
      <c r="AV353" s="90"/>
      <c r="AW353" s="90"/>
      <c r="AX353" s="90"/>
      <c r="AY353" s="90"/>
      <c r="AZ353" s="90"/>
      <c r="BA353" s="90"/>
      <c r="BB353" s="90"/>
      <c r="BC353" s="90"/>
      <c r="BD353" s="90"/>
      <c r="BE353" s="90"/>
      <c r="BF353" s="90"/>
      <c r="BG353" s="90"/>
      <c r="BH353" s="90"/>
      <c r="BI353" s="90"/>
      <c r="BJ353" s="90"/>
      <c r="BK353" s="90"/>
      <c r="BL353" s="90"/>
      <c r="BM353" s="90"/>
      <c r="BN353" s="90"/>
      <c r="BO353" s="90"/>
      <c r="BP353" s="90"/>
      <c r="BQ353" s="90"/>
      <c r="BR353" s="90"/>
      <c r="BS353" s="90"/>
      <c r="BT353" s="90"/>
      <c r="BU353" s="90"/>
      <c r="BV353" s="90"/>
      <c r="BW353" s="90"/>
      <c r="BX353" s="90"/>
      <c r="BY353" s="90"/>
      <c r="BZ353" s="90"/>
      <c r="CA353" s="90"/>
    </row>
    <row r="354" spans="1:79" s="85" customFormat="1" x14ac:dyDescent="0.2">
      <c r="A354" s="151"/>
      <c r="B354" s="95"/>
      <c r="C354" s="95"/>
      <c r="D354" s="131"/>
      <c r="E354" s="146"/>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c r="AG354" s="90"/>
      <c r="AH354" s="90"/>
      <c r="AI354" s="90"/>
      <c r="AJ354" s="90"/>
      <c r="AK354" s="90"/>
      <c r="AL354" s="90"/>
      <c r="AM354" s="90"/>
      <c r="AN354" s="90"/>
      <c r="AO354" s="90"/>
      <c r="AP354" s="90"/>
      <c r="AQ354" s="90"/>
      <c r="AR354" s="90"/>
      <c r="AS354" s="90"/>
      <c r="AT354" s="90"/>
      <c r="AU354" s="90"/>
      <c r="AV354" s="90"/>
      <c r="AW354" s="90"/>
      <c r="AX354" s="90"/>
      <c r="AY354" s="90"/>
      <c r="AZ354" s="90"/>
      <c r="BA354" s="90"/>
      <c r="BB354" s="90"/>
      <c r="BC354" s="90"/>
      <c r="BD354" s="90"/>
      <c r="BE354" s="90"/>
      <c r="BF354" s="90"/>
      <c r="BG354" s="90"/>
      <c r="BH354" s="90"/>
      <c r="BI354" s="90"/>
      <c r="BJ354" s="90"/>
      <c r="BK354" s="90"/>
      <c r="BL354" s="90"/>
      <c r="BM354" s="90"/>
      <c r="BN354" s="90"/>
      <c r="BO354" s="90"/>
      <c r="BP354" s="90"/>
      <c r="BQ354" s="90"/>
      <c r="BR354" s="90"/>
      <c r="BS354" s="90"/>
      <c r="BT354" s="90"/>
      <c r="BU354" s="90"/>
      <c r="BV354" s="90"/>
      <c r="BW354" s="90"/>
      <c r="BX354" s="90"/>
      <c r="BY354" s="90"/>
      <c r="BZ354" s="90"/>
      <c r="CA354" s="90"/>
    </row>
    <row r="355" spans="1:79" s="98" customFormat="1" x14ac:dyDescent="0.2">
      <c r="A355" s="151"/>
      <c r="B355" s="95"/>
      <c r="C355" s="95"/>
      <c r="D355" s="143"/>
      <c r="E355" s="146"/>
      <c r="F355" s="97"/>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97"/>
    </row>
    <row r="356" spans="1:79" s="85" customFormat="1" x14ac:dyDescent="0.2">
      <c r="A356" s="151"/>
      <c r="B356" s="95"/>
      <c r="C356" s="95"/>
      <c r="D356" s="131"/>
      <c r="E356" s="146"/>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c r="AG356" s="90"/>
      <c r="AH356" s="90"/>
      <c r="AI356" s="90"/>
      <c r="AJ356" s="90"/>
      <c r="AK356" s="90"/>
      <c r="AL356" s="90"/>
      <c r="AM356" s="90"/>
      <c r="AN356" s="90"/>
      <c r="AO356" s="90"/>
      <c r="AP356" s="90"/>
      <c r="AQ356" s="90"/>
      <c r="AR356" s="90"/>
      <c r="AS356" s="90"/>
      <c r="AT356" s="90"/>
      <c r="AU356" s="90"/>
      <c r="AV356" s="90"/>
      <c r="AW356" s="90"/>
      <c r="AX356" s="90"/>
      <c r="AY356" s="90"/>
      <c r="AZ356" s="90"/>
      <c r="BA356" s="90"/>
      <c r="BB356" s="90"/>
      <c r="BC356" s="90"/>
      <c r="BD356" s="90"/>
      <c r="BE356" s="90"/>
      <c r="BF356" s="90"/>
      <c r="BG356" s="90"/>
      <c r="BH356" s="90"/>
      <c r="BI356" s="90"/>
      <c r="BJ356" s="90"/>
      <c r="BK356" s="90"/>
      <c r="BL356" s="90"/>
      <c r="BM356" s="90"/>
      <c r="BN356" s="90"/>
      <c r="BO356" s="90"/>
      <c r="BP356" s="90"/>
      <c r="BQ356" s="90"/>
      <c r="BR356" s="90"/>
      <c r="BS356" s="90"/>
      <c r="BT356" s="90"/>
      <c r="BU356" s="90"/>
      <c r="BV356" s="90"/>
      <c r="BW356" s="90"/>
      <c r="BX356" s="90"/>
      <c r="BY356" s="90"/>
      <c r="BZ356" s="90"/>
      <c r="CA356" s="90"/>
    </row>
    <row r="357" spans="1:79" s="98" customFormat="1" x14ac:dyDescent="0.2">
      <c r="A357" s="151"/>
      <c r="B357" s="95"/>
      <c r="C357" s="95"/>
      <c r="D357" s="143"/>
      <c r="E357" s="146"/>
      <c r="F357" s="97"/>
      <c r="G357" s="97"/>
      <c r="H357" s="97"/>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row>
    <row r="358" spans="1:79" s="98" customFormat="1" x14ac:dyDescent="0.2">
      <c r="A358" s="151"/>
      <c r="B358" s="95"/>
      <c r="C358" s="95"/>
      <c r="D358" s="143"/>
      <c r="E358" s="146"/>
      <c r="F358" s="97"/>
      <c r="G358" s="97"/>
      <c r="H358" s="97"/>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row>
    <row r="359" spans="1:79" s="98" customFormat="1" x14ac:dyDescent="0.2">
      <c r="A359" s="151"/>
      <c r="B359" s="95"/>
      <c r="C359" s="95"/>
      <c r="D359" s="143"/>
      <c r="E359" s="146"/>
      <c r="F359" s="97"/>
      <c r="G359" s="97"/>
      <c r="H359" s="97"/>
      <c r="I359" s="97"/>
      <c r="J359" s="97"/>
      <c r="K359" s="97"/>
      <c r="L359" s="97"/>
      <c r="M359" s="97"/>
      <c r="N359" s="97"/>
      <c r="O359" s="97"/>
      <c r="P359" s="97"/>
      <c r="Q359" s="97"/>
      <c r="R359" s="97"/>
      <c r="S359" s="97"/>
      <c r="T359" s="97"/>
      <c r="U359" s="97"/>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row>
    <row r="360" spans="1:79" s="85" customFormat="1" x14ac:dyDescent="0.2">
      <c r="A360" s="151"/>
      <c r="B360" s="95"/>
      <c r="C360" s="95"/>
      <c r="D360" s="131"/>
      <c r="E360" s="146"/>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c r="AG360" s="90"/>
      <c r="AH360" s="90"/>
      <c r="AI360" s="90"/>
      <c r="AJ360" s="90"/>
      <c r="AK360" s="90"/>
      <c r="AL360" s="90"/>
      <c r="AM360" s="90"/>
      <c r="AN360" s="90"/>
      <c r="AO360" s="90"/>
      <c r="AP360" s="90"/>
      <c r="AQ360" s="90"/>
      <c r="AR360" s="90"/>
      <c r="AS360" s="90"/>
      <c r="AT360" s="90"/>
      <c r="AU360" s="90"/>
      <c r="AV360" s="90"/>
      <c r="AW360" s="90"/>
      <c r="AX360" s="90"/>
      <c r="AY360" s="90"/>
      <c r="AZ360" s="90"/>
      <c r="BA360" s="90"/>
      <c r="BB360" s="90"/>
      <c r="BC360" s="90"/>
      <c r="BD360" s="90"/>
      <c r="BE360" s="90"/>
      <c r="BF360" s="90"/>
      <c r="BG360" s="90"/>
      <c r="BH360" s="90"/>
      <c r="BI360" s="90"/>
      <c r="BJ360" s="90"/>
      <c r="BK360" s="90"/>
      <c r="BL360" s="90"/>
      <c r="BM360" s="90"/>
      <c r="BN360" s="90"/>
      <c r="BO360" s="90"/>
      <c r="BP360" s="90"/>
      <c r="BQ360" s="90"/>
      <c r="BR360" s="90"/>
      <c r="BS360" s="90"/>
      <c r="BT360" s="90"/>
      <c r="BU360" s="90"/>
      <c r="BV360" s="90"/>
      <c r="BW360" s="90"/>
      <c r="BX360" s="90"/>
      <c r="BY360" s="90"/>
      <c r="BZ360" s="90"/>
      <c r="CA360" s="90"/>
    </row>
    <row r="361" spans="1:79" s="98" customFormat="1" x14ac:dyDescent="0.2">
      <c r="A361" s="151"/>
      <c r="B361" s="95"/>
      <c r="C361" s="95"/>
      <c r="D361" s="131"/>
      <c r="E361" s="146"/>
      <c r="F361" s="97"/>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row>
    <row r="362" spans="1:79" s="98" customFormat="1" x14ac:dyDescent="0.2">
      <c r="A362" s="151"/>
      <c r="B362" s="95"/>
      <c r="C362" s="95"/>
      <c r="D362" s="131"/>
      <c r="E362" s="146"/>
      <c r="F362" s="97"/>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97"/>
      <c r="BB362" s="97"/>
      <c r="BC362" s="97"/>
      <c r="BD362" s="97"/>
      <c r="BE362" s="97"/>
      <c r="BF362" s="97"/>
      <c r="BG362" s="97"/>
      <c r="BH362" s="97"/>
      <c r="BI362" s="97"/>
      <c r="BJ362" s="97"/>
      <c r="BK362" s="97"/>
      <c r="BL362" s="97"/>
      <c r="BM362" s="97"/>
      <c r="BN362" s="97"/>
      <c r="BO362" s="97"/>
      <c r="BP362" s="97"/>
      <c r="BQ362" s="97"/>
      <c r="BR362" s="97"/>
      <c r="BS362" s="97"/>
      <c r="BT362" s="97"/>
      <c r="BU362" s="97"/>
      <c r="BV362" s="97"/>
      <c r="BW362" s="97"/>
      <c r="BX362" s="97"/>
      <c r="BY362" s="97"/>
      <c r="BZ362" s="97"/>
      <c r="CA362" s="97"/>
    </row>
    <row r="363" spans="1:79" s="98" customFormat="1" x14ac:dyDescent="0.2">
      <c r="A363" s="151"/>
      <c r="B363" s="95"/>
      <c r="C363" s="95"/>
      <c r="D363" s="131"/>
      <c r="E363" s="146"/>
      <c r="F363" s="97"/>
      <c r="G363" s="97"/>
      <c r="H363" s="97"/>
      <c r="I363" s="97"/>
      <c r="J363" s="97"/>
      <c r="K363" s="97"/>
      <c r="L363" s="97"/>
      <c r="M363" s="97"/>
      <c r="N363" s="97"/>
      <c r="O363" s="97"/>
      <c r="P363" s="97"/>
      <c r="Q363" s="97"/>
      <c r="R363" s="97"/>
      <c r="S363" s="97"/>
      <c r="T363" s="97"/>
      <c r="U363" s="97"/>
      <c r="V363" s="97"/>
      <c r="W363" s="97"/>
      <c r="X363" s="97"/>
      <c r="Y363" s="97"/>
      <c r="Z363" s="97"/>
      <c r="AA363" s="97"/>
      <c r="AB363" s="97"/>
      <c r="AC363" s="97"/>
      <c r="AD363" s="97"/>
      <c r="AE363" s="97"/>
      <c r="AF363" s="97"/>
      <c r="AG363" s="97"/>
      <c r="AH363" s="97"/>
      <c r="AI363" s="97"/>
      <c r="AJ363" s="97"/>
      <c r="AK363" s="97"/>
      <c r="AL363" s="97"/>
      <c r="AM363" s="97"/>
      <c r="AN363" s="97"/>
      <c r="AO363" s="97"/>
      <c r="AP363" s="97"/>
      <c r="AQ363" s="97"/>
      <c r="AR363" s="97"/>
      <c r="AS363" s="97"/>
      <c r="AT363" s="97"/>
      <c r="AU363" s="97"/>
      <c r="AV363" s="97"/>
      <c r="AW363" s="97"/>
      <c r="AX363" s="97"/>
      <c r="AY363" s="97"/>
      <c r="AZ363" s="97"/>
      <c r="BA363" s="97"/>
      <c r="BB363" s="97"/>
      <c r="BC363" s="97"/>
      <c r="BD363" s="97"/>
      <c r="BE363" s="97"/>
      <c r="BF363" s="97"/>
      <c r="BG363" s="97"/>
      <c r="BH363" s="97"/>
      <c r="BI363" s="97"/>
      <c r="BJ363" s="97"/>
      <c r="BK363" s="97"/>
      <c r="BL363" s="97"/>
      <c r="BM363" s="97"/>
      <c r="BN363" s="97"/>
      <c r="BO363" s="97"/>
      <c r="BP363" s="97"/>
      <c r="BQ363" s="97"/>
      <c r="BR363" s="97"/>
      <c r="BS363" s="97"/>
      <c r="BT363" s="97"/>
      <c r="BU363" s="97"/>
      <c r="BV363" s="97"/>
      <c r="BW363" s="97"/>
      <c r="BX363" s="97"/>
      <c r="BY363" s="97"/>
      <c r="BZ363" s="97"/>
      <c r="CA363" s="97"/>
    </row>
    <row r="364" spans="1:79" s="85" customFormat="1" x14ac:dyDescent="0.2">
      <c r="A364" s="151"/>
      <c r="B364" s="95"/>
      <c r="C364" s="95"/>
      <c r="D364" s="131"/>
      <c r="E364" s="146"/>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c r="AG364" s="90"/>
      <c r="AH364" s="90"/>
      <c r="AI364" s="90"/>
      <c r="AJ364" s="90"/>
      <c r="AK364" s="90"/>
      <c r="AL364" s="90"/>
      <c r="AM364" s="90"/>
      <c r="AN364" s="90"/>
      <c r="AO364" s="90"/>
      <c r="AP364" s="90"/>
      <c r="AQ364" s="90"/>
      <c r="AR364" s="90"/>
      <c r="AS364" s="90"/>
      <c r="AT364" s="90"/>
      <c r="AU364" s="90"/>
      <c r="AV364" s="90"/>
      <c r="AW364" s="90"/>
      <c r="AX364" s="90"/>
      <c r="AY364" s="90"/>
      <c r="AZ364" s="90"/>
      <c r="BA364" s="90"/>
      <c r="BB364" s="90"/>
      <c r="BC364" s="90"/>
      <c r="BD364" s="90"/>
      <c r="BE364" s="90"/>
      <c r="BF364" s="90"/>
      <c r="BG364" s="90"/>
      <c r="BH364" s="90"/>
      <c r="BI364" s="90"/>
      <c r="BJ364" s="90"/>
      <c r="BK364" s="90"/>
      <c r="BL364" s="90"/>
      <c r="BM364" s="90"/>
      <c r="BN364" s="90"/>
      <c r="BO364" s="90"/>
      <c r="BP364" s="90"/>
      <c r="BQ364" s="90"/>
      <c r="BR364" s="90"/>
      <c r="BS364" s="90"/>
      <c r="BT364" s="90"/>
      <c r="BU364" s="90"/>
      <c r="BV364" s="90"/>
      <c r="BW364" s="90"/>
      <c r="BX364" s="90"/>
      <c r="BY364" s="90"/>
      <c r="BZ364" s="90"/>
      <c r="CA364" s="90"/>
    </row>
    <row r="365" spans="1:79" s="98" customFormat="1" x14ac:dyDescent="0.2">
      <c r="A365" s="151"/>
      <c r="B365" s="95"/>
      <c r="C365" s="95"/>
      <c r="D365" s="143"/>
      <c r="E365" s="146"/>
      <c r="F365" s="97"/>
      <c r="G365" s="97"/>
      <c r="H365" s="97"/>
      <c r="I365" s="97"/>
      <c r="J365" s="97"/>
      <c r="K365" s="97"/>
      <c r="L365" s="97"/>
      <c r="M365" s="97"/>
      <c r="N365" s="97"/>
      <c r="O365" s="97"/>
      <c r="P365" s="97"/>
      <c r="Q365" s="97"/>
      <c r="R365" s="97"/>
      <c r="S365" s="97"/>
      <c r="T365" s="97"/>
      <c r="U365" s="97"/>
      <c r="V365" s="97"/>
      <c r="W365" s="97"/>
      <c r="X365" s="97"/>
      <c r="Y365" s="97"/>
      <c r="Z365" s="97"/>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97"/>
      <c r="BB365" s="97"/>
      <c r="BC365" s="97"/>
      <c r="BD365" s="97"/>
      <c r="BE365" s="97"/>
      <c r="BF365" s="97"/>
      <c r="BG365" s="97"/>
      <c r="BH365" s="97"/>
      <c r="BI365" s="97"/>
      <c r="BJ365" s="97"/>
      <c r="BK365" s="97"/>
      <c r="BL365" s="97"/>
      <c r="BM365" s="97"/>
      <c r="BN365" s="97"/>
      <c r="BO365" s="97"/>
      <c r="BP365" s="97"/>
      <c r="BQ365" s="97"/>
      <c r="BR365" s="97"/>
      <c r="BS365" s="97"/>
      <c r="BT365" s="97"/>
      <c r="BU365" s="97"/>
      <c r="BV365" s="97"/>
      <c r="BW365" s="97"/>
      <c r="BX365" s="97"/>
      <c r="BY365" s="97"/>
      <c r="BZ365" s="97"/>
      <c r="CA365" s="97"/>
    </row>
    <row r="366" spans="1:79" s="85" customFormat="1" x14ac:dyDescent="0.2">
      <c r="A366" s="151"/>
      <c r="B366" s="95"/>
      <c r="C366" s="95"/>
      <c r="D366" s="131"/>
      <c r="E366" s="146"/>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c r="AG366" s="90"/>
      <c r="AH366" s="90"/>
      <c r="AI366" s="90"/>
      <c r="AJ366" s="90"/>
      <c r="AK366" s="90"/>
      <c r="AL366" s="90"/>
      <c r="AM366" s="90"/>
      <c r="AN366" s="90"/>
      <c r="AO366" s="90"/>
      <c r="AP366" s="90"/>
      <c r="AQ366" s="90"/>
      <c r="AR366" s="90"/>
      <c r="AS366" s="90"/>
      <c r="AT366" s="90"/>
      <c r="AU366" s="90"/>
      <c r="AV366" s="90"/>
      <c r="AW366" s="90"/>
      <c r="AX366" s="90"/>
      <c r="AY366" s="90"/>
      <c r="AZ366" s="90"/>
      <c r="BA366" s="90"/>
      <c r="BB366" s="90"/>
      <c r="BC366" s="90"/>
      <c r="BD366" s="90"/>
      <c r="BE366" s="90"/>
      <c r="BF366" s="90"/>
      <c r="BG366" s="90"/>
      <c r="BH366" s="90"/>
      <c r="BI366" s="90"/>
      <c r="BJ366" s="90"/>
      <c r="BK366" s="90"/>
      <c r="BL366" s="90"/>
      <c r="BM366" s="90"/>
      <c r="BN366" s="90"/>
      <c r="BO366" s="90"/>
      <c r="BP366" s="90"/>
      <c r="BQ366" s="90"/>
      <c r="BR366" s="90"/>
      <c r="BS366" s="90"/>
      <c r="BT366" s="90"/>
      <c r="BU366" s="90"/>
      <c r="BV366" s="90"/>
      <c r="BW366" s="90"/>
      <c r="BX366" s="90"/>
      <c r="BY366" s="90"/>
      <c r="BZ366" s="90"/>
      <c r="CA366" s="90"/>
    </row>
    <row r="367" spans="1:79" s="98" customFormat="1" x14ac:dyDescent="0.2">
      <c r="A367" s="151"/>
      <c r="B367" s="95"/>
      <c r="C367" s="95"/>
      <c r="D367" s="143"/>
      <c r="E367" s="146"/>
      <c r="F367" s="97"/>
      <c r="G367" s="97"/>
      <c r="H367" s="97"/>
      <c r="I367" s="97"/>
      <c r="J367" s="97"/>
      <c r="K367" s="97"/>
      <c r="L367" s="97"/>
      <c r="M367" s="97"/>
      <c r="N367" s="97"/>
      <c r="O367" s="97"/>
      <c r="P367" s="97"/>
      <c r="Q367" s="97"/>
      <c r="R367" s="97"/>
      <c r="S367" s="97"/>
      <c r="T367" s="97"/>
      <c r="U367" s="97"/>
      <c r="V367" s="97"/>
      <c r="W367" s="97"/>
      <c r="X367" s="97"/>
      <c r="Y367" s="97"/>
      <c r="Z367" s="97"/>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97"/>
      <c r="BB367" s="97"/>
      <c r="BC367" s="97"/>
      <c r="BD367" s="97"/>
      <c r="BE367" s="97"/>
      <c r="BF367" s="97"/>
      <c r="BG367" s="97"/>
      <c r="BH367" s="97"/>
      <c r="BI367" s="97"/>
      <c r="BJ367" s="97"/>
      <c r="BK367" s="97"/>
      <c r="BL367" s="97"/>
      <c r="BM367" s="97"/>
      <c r="BN367" s="97"/>
      <c r="BO367" s="97"/>
      <c r="BP367" s="97"/>
      <c r="BQ367" s="97"/>
      <c r="BR367" s="97"/>
      <c r="BS367" s="97"/>
      <c r="BT367" s="97"/>
      <c r="BU367" s="97"/>
      <c r="BV367" s="97"/>
      <c r="BW367" s="97"/>
      <c r="BX367" s="97"/>
      <c r="BY367" s="97"/>
      <c r="BZ367" s="97"/>
      <c r="CA367" s="97"/>
    </row>
    <row r="368" spans="1:79" s="85" customFormat="1" x14ac:dyDescent="0.2">
      <c r="A368" s="151"/>
      <c r="B368" s="95"/>
      <c r="C368" s="95"/>
      <c r="D368" s="131"/>
      <c r="E368" s="146"/>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c r="AG368" s="90"/>
      <c r="AH368" s="90"/>
      <c r="AI368" s="90"/>
      <c r="AJ368" s="90"/>
      <c r="AK368" s="90"/>
      <c r="AL368" s="90"/>
      <c r="AM368" s="90"/>
      <c r="AN368" s="90"/>
      <c r="AO368" s="90"/>
      <c r="AP368" s="90"/>
      <c r="AQ368" s="90"/>
      <c r="AR368" s="90"/>
      <c r="AS368" s="90"/>
      <c r="AT368" s="90"/>
      <c r="AU368" s="90"/>
      <c r="AV368" s="90"/>
      <c r="AW368" s="90"/>
      <c r="AX368" s="90"/>
      <c r="AY368" s="90"/>
      <c r="AZ368" s="90"/>
      <c r="BA368" s="90"/>
      <c r="BB368" s="90"/>
      <c r="BC368" s="90"/>
      <c r="BD368" s="90"/>
      <c r="BE368" s="90"/>
      <c r="BF368" s="90"/>
      <c r="BG368" s="90"/>
      <c r="BH368" s="90"/>
      <c r="BI368" s="90"/>
      <c r="BJ368" s="90"/>
      <c r="BK368" s="90"/>
      <c r="BL368" s="90"/>
      <c r="BM368" s="90"/>
      <c r="BN368" s="90"/>
      <c r="BO368" s="90"/>
      <c r="BP368" s="90"/>
      <c r="BQ368" s="90"/>
      <c r="BR368" s="90"/>
      <c r="BS368" s="90"/>
      <c r="BT368" s="90"/>
      <c r="BU368" s="90"/>
      <c r="BV368" s="90"/>
      <c r="BW368" s="90"/>
      <c r="BX368" s="90"/>
      <c r="BY368" s="90"/>
      <c r="BZ368" s="90"/>
      <c r="CA368" s="90"/>
    </row>
    <row r="369" spans="1:79" s="85" customFormat="1" x14ac:dyDescent="0.2">
      <c r="A369" s="151"/>
      <c r="B369" s="95"/>
      <c r="C369" s="95"/>
      <c r="D369" s="131"/>
      <c r="E369" s="146"/>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c r="AG369" s="90"/>
      <c r="AH369" s="90"/>
      <c r="AI369" s="90"/>
      <c r="AJ369" s="90"/>
      <c r="AK369" s="90"/>
      <c r="AL369" s="90"/>
      <c r="AM369" s="90"/>
      <c r="AN369" s="90"/>
      <c r="AO369" s="90"/>
      <c r="AP369" s="90"/>
      <c r="AQ369" s="90"/>
      <c r="AR369" s="90"/>
      <c r="AS369" s="90"/>
      <c r="AT369" s="90"/>
      <c r="AU369" s="90"/>
      <c r="AV369" s="90"/>
      <c r="AW369" s="90"/>
      <c r="AX369" s="90"/>
      <c r="AY369" s="90"/>
      <c r="AZ369" s="90"/>
      <c r="BA369" s="90"/>
      <c r="BB369" s="90"/>
      <c r="BC369" s="90"/>
      <c r="BD369" s="90"/>
      <c r="BE369" s="90"/>
      <c r="BF369" s="90"/>
      <c r="BG369" s="90"/>
      <c r="BH369" s="90"/>
      <c r="BI369" s="90"/>
      <c r="BJ369" s="90"/>
      <c r="BK369" s="90"/>
      <c r="BL369" s="90"/>
      <c r="BM369" s="90"/>
      <c r="BN369" s="90"/>
      <c r="BO369" s="90"/>
      <c r="BP369" s="90"/>
      <c r="BQ369" s="90"/>
      <c r="BR369" s="90"/>
      <c r="BS369" s="90"/>
      <c r="BT369" s="90"/>
      <c r="BU369" s="90"/>
      <c r="BV369" s="90"/>
      <c r="BW369" s="90"/>
      <c r="BX369" s="90"/>
      <c r="BY369" s="90"/>
      <c r="BZ369" s="90"/>
      <c r="CA369" s="90"/>
    </row>
    <row r="370" spans="1:79" s="85" customFormat="1" x14ac:dyDescent="0.2">
      <c r="A370" s="151"/>
      <c r="B370" s="95"/>
      <c r="C370" s="95"/>
      <c r="D370" s="131"/>
      <c r="E370" s="146"/>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c r="AG370" s="90"/>
      <c r="AH370" s="90"/>
      <c r="AI370" s="90"/>
      <c r="AJ370" s="90"/>
      <c r="AK370" s="90"/>
      <c r="AL370" s="90"/>
      <c r="AM370" s="90"/>
      <c r="AN370" s="90"/>
      <c r="AO370" s="90"/>
      <c r="AP370" s="90"/>
      <c r="AQ370" s="90"/>
      <c r="AR370" s="90"/>
      <c r="AS370" s="90"/>
      <c r="AT370" s="90"/>
      <c r="AU370" s="90"/>
      <c r="AV370" s="90"/>
      <c r="AW370" s="90"/>
      <c r="AX370" s="90"/>
      <c r="AY370" s="90"/>
      <c r="AZ370" s="90"/>
      <c r="BA370" s="90"/>
      <c r="BB370" s="90"/>
      <c r="BC370" s="90"/>
      <c r="BD370" s="90"/>
      <c r="BE370" s="90"/>
      <c r="BF370" s="90"/>
      <c r="BG370" s="90"/>
      <c r="BH370" s="90"/>
      <c r="BI370" s="90"/>
      <c r="BJ370" s="90"/>
      <c r="BK370" s="90"/>
      <c r="BL370" s="90"/>
      <c r="BM370" s="90"/>
      <c r="BN370" s="90"/>
      <c r="BO370" s="90"/>
      <c r="BP370" s="90"/>
      <c r="BQ370" s="90"/>
      <c r="BR370" s="90"/>
      <c r="BS370" s="90"/>
      <c r="BT370" s="90"/>
      <c r="BU370" s="90"/>
      <c r="BV370" s="90"/>
      <c r="BW370" s="90"/>
      <c r="BX370" s="90"/>
      <c r="BY370" s="90"/>
      <c r="BZ370" s="90"/>
      <c r="CA370" s="90"/>
    </row>
    <row r="371" spans="1:79" s="98" customFormat="1" x14ac:dyDescent="0.2">
      <c r="A371" s="150"/>
      <c r="B371" s="95"/>
      <c r="C371" s="95"/>
      <c r="D371" s="131"/>
      <c r="E371" s="146"/>
      <c r="F371" s="97"/>
      <c r="G371" s="97"/>
      <c r="H371" s="97"/>
      <c r="I371" s="97"/>
      <c r="J371" s="97"/>
      <c r="K371" s="97"/>
      <c r="L371" s="97"/>
      <c r="M371" s="97"/>
      <c r="N371" s="97"/>
      <c r="O371" s="97"/>
      <c r="P371" s="97"/>
      <c r="Q371" s="97"/>
      <c r="R371" s="97"/>
      <c r="S371" s="97"/>
      <c r="T371" s="97"/>
      <c r="U371" s="97"/>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97"/>
      <c r="BG371" s="97"/>
      <c r="BH371" s="97"/>
      <c r="BI371" s="97"/>
      <c r="BJ371" s="97"/>
      <c r="BK371" s="97"/>
      <c r="BL371" s="97"/>
      <c r="BM371" s="97"/>
      <c r="BN371" s="97"/>
      <c r="BO371" s="97"/>
      <c r="BP371" s="97"/>
      <c r="BQ371" s="97"/>
      <c r="BR371" s="97"/>
      <c r="BS371" s="97"/>
      <c r="BT371" s="97"/>
      <c r="BU371" s="97"/>
      <c r="BV371" s="97"/>
      <c r="BW371" s="97"/>
      <c r="BX371" s="97"/>
      <c r="BY371" s="97"/>
      <c r="BZ371" s="97"/>
      <c r="CA371" s="97"/>
    </row>
    <row r="372" spans="1:79" s="145" customFormat="1" x14ac:dyDescent="0.2">
      <c r="A372" s="150"/>
      <c r="B372" s="151"/>
      <c r="C372" s="151"/>
      <c r="D372" s="131"/>
      <c r="E372" s="146"/>
      <c r="F372" s="144"/>
      <c r="G372" s="144"/>
      <c r="H372" s="144"/>
      <c r="I372" s="144"/>
      <c r="J372" s="144"/>
      <c r="K372" s="144"/>
      <c r="L372" s="144"/>
      <c r="M372" s="144"/>
      <c r="N372" s="144"/>
      <c r="O372" s="144"/>
      <c r="P372" s="144"/>
      <c r="Q372" s="144"/>
      <c r="R372" s="144"/>
      <c r="S372" s="144"/>
      <c r="T372" s="144"/>
      <c r="U372" s="144"/>
      <c r="V372" s="144"/>
      <c r="W372" s="144"/>
      <c r="X372" s="144"/>
      <c r="Y372" s="144"/>
      <c r="Z372" s="144"/>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row>
    <row r="373" spans="1:79" s="98" customFormat="1" x14ac:dyDescent="0.2">
      <c r="A373" s="150"/>
      <c r="B373" s="95"/>
      <c r="C373" s="95"/>
      <c r="D373" s="131"/>
      <c r="E373" s="146"/>
      <c r="F373" s="97"/>
      <c r="G373" s="97"/>
      <c r="H373" s="97"/>
      <c r="I373" s="97"/>
      <c r="J373" s="97"/>
      <c r="K373" s="97"/>
      <c r="L373" s="97"/>
      <c r="M373" s="97"/>
      <c r="N373" s="97"/>
      <c r="O373" s="97"/>
      <c r="P373" s="97"/>
      <c r="Q373" s="97"/>
      <c r="R373" s="97"/>
      <c r="S373" s="97"/>
      <c r="T373" s="97"/>
      <c r="U373" s="97"/>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c r="BH373" s="97"/>
      <c r="BI373" s="97"/>
      <c r="BJ373" s="97"/>
      <c r="BK373" s="97"/>
      <c r="BL373" s="97"/>
      <c r="BM373" s="97"/>
      <c r="BN373" s="97"/>
      <c r="BO373" s="97"/>
      <c r="BP373" s="97"/>
      <c r="BQ373" s="97"/>
      <c r="BR373" s="97"/>
      <c r="BS373" s="97"/>
      <c r="BT373" s="97"/>
      <c r="BU373" s="97"/>
      <c r="BV373" s="97"/>
      <c r="BW373" s="97"/>
      <c r="BX373" s="97"/>
      <c r="BY373" s="97"/>
      <c r="BZ373" s="97"/>
      <c r="CA373" s="97"/>
    </row>
    <row r="374" spans="1:79" s="85" customFormat="1" x14ac:dyDescent="0.2">
      <c r="A374" s="151"/>
      <c r="B374" s="95"/>
      <c r="C374" s="95"/>
      <c r="D374" s="131"/>
      <c r="E374" s="146"/>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c r="AG374" s="90"/>
      <c r="AH374" s="90"/>
      <c r="AI374" s="90"/>
      <c r="AJ374" s="90"/>
      <c r="AK374" s="90"/>
      <c r="AL374" s="90"/>
      <c r="AM374" s="90"/>
      <c r="AN374" s="90"/>
      <c r="AO374" s="90"/>
      <c r="AP374" s="90"/>
      <c r="AQ374" s="90"/>
      <c r="AR374" s="90"/>
      <c r="AS374" s="90"/>
      <c r="AT374" s="90"/>
      <c r="AU374" s="90"/>
      <c r="AV374" s="90"/>
      <c r="AW374" s="90"/>
      <c r="AX374" s="90"/>
      <c r="AY374" s="90"/>
      <c r="AZ374" s="90"/>
      <c r="BA374" s="90"/>
      <c r="BB374" s="90"/>
      <c r="BC374" s="90"/>
      <c r="BD374" s="90"/>
      <c r="BE374" s="90"/>
      <c r="BF374" s="90"/>
      <c r="BG374" s="90"/>
      <c r="BH374" s="90"/>
      <c r="BI374" s="90"/>
      <c r="BJ374" s="90"/>
      <c r="BK374" s="90"/>
      <c r="BL374" s="90"/>
      <c r="BM374" s="90"/>
      <c r="BN374" s="90"/>
      <c r="BO374" s="90"/>
      <c r="BP374" s="90"/>
      <c r="BQ374" s="90"/>
      <c r="BR374" s="90"/>
      <c r="BS374" s="90"/>
      <c r="BT374" s="90"/>
      <c r="BU374" s="90"/>
      <c r="BV374" s="90"/>
      <c r="BW374" s="90"/>
      <c r="BX374" s="90"/>
      <c r="BY374" s="90"/>
      <c r="BZ374" s="90"/>
      <c r="CA374" s="90"/>
    </row>
    <row r="375" spans="1:79" s="98" customFormat="1" x14ac:dyDescent="0.2">
      <c r="A375" s="151"/>
      <c r="B375" s="95"/>
      <c r="C375" s="95"/>
      <c r="D375" s="143"/>
      <c r="E375" s="146"/>
      <c r="F375" s="97"/>
      <c r="G375" s="97"/>
      <c r="H375" s="97"/>
      <c r="I375" s="97"/>
      <c r="J375" s="97"/>
      <c r="K375" s="97"/>
      <c r="L375" s="97"/>
      <c r="M375" s="97"/>
      <c r="N375" s="97"/>
      <c r="O375" s="97"/>
      <c r="P375" s="97"/>
      <c r="Q375" s="97"/>
      <c r="R375" s="97"/>
      <c r="S375" s="97"/>
      <c r="T375" s="97"/>
      <c r="U375" s="97"/>
      <c r="V375" s="97"/>
      <c r="W375" s="97"/>
      <c r="X375" s="97"/>
      <c r="Y375" s="97"/>
      <c r="Z375" s="97"/>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97"/>
      <c r="BB375" s="97"/>
      <c r="BC375" s="97"/>
      <c r="BD375" s="97"/>
      <c r="BE375" s="97"/>
      <c r="BF375" s="97"/>
      <c r="BG375" s="97"/>
      <c r="BH375" s="97"/>
      <c r="BI375" s="97"/>
      <c r="BJ375" s="97"/>
      <c r="BK375" s="97"/>
      <c r="BL375" s="97"/>
      <c r="BM375" s="97"/>
      <c r="BN375" s="97"/>
      <c r="BO375" s="97"/>
      <c r="BP375" s="97"/>
      <c r="BQ375" s="97"/>
      <c r="BR375" s="97"/>
      <c r="BS375" s="97"/>
      <c r="BT375" s="97"/>
      <c r="BU375" s="97"/>
      <c r="BV375" s="97"/>
      <c r="BW375" s="97"/>
      <c r="BX375" s="97"/>
      <c r="BY375" s="97"/>
      <c r="BZ375" s="97"/>
      <c r="CA375" s="97"/>
    </row>
    <row r="376" spans="1:79" s="85" customFormat="1" x14ac:dyDescent="0.2">
      <c r="A376" s="151"/>
      <c r="B376" s="95"/>
      <c r="C376" s="95"/>
      <c r="D376" s="131"/>
      <c r="E376" s="146"/>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c r="AG376" s="90"/>
      <c r="AH376" s="90"/>
      <c r="AI376" s="90"/>
      <c r="AJ376" s="90"/>
      <c r="AK376" s="90"/>
      <c r="AL376" s="90"/>
      <c r="AM376" s="90"/>
      <c r="AN376" s="90"/>
      <c r="AO376" s="90"/>
      <c r="AP376" s="90"/>
      <c r="AQ376" s="90"/>
      <c r="AR376" s="90"/>
      <c r="AS376" s="90"/>
      <c r="AT376" s="90"/>
      <c r="AU376" s="90"/>
      <c r="AV376" s="90"/>
      <c r="AW376" s="90"/>
      <c r="AX376" s="90"/>
      <c r="AY376" s="90"/>
      <c r="AZ376" s="90"/>
      <c r="BA376" s="90"/>
      <c r="BB376" s="90"/>
      <c r="BC376" s="90"/>
      <c r="BD376" s="90"/>
      <c r="BE376" s="90"/>
      <c r="BF376" s="90"/>
      <c r="BG376" s="90"/>
      <c r="BH376" s="90"/>
      <c r="BI376" s="90"/>
      <c r="BJ376" s="90"/>
      <c r="BK376" s="90"/>
      <c r="BL376" s="90"/>
      <c r="BM376" s="90"/>
      <c r="BN376" s="90"/>
      <c r="BO376" s="90"/>
      <c r="BP376" s="90"/>
      <c r="BQ376" s="90"/>
      <c r="BR376" s="90"/>
      <c r="BS376" s="90"/>
      <c r="BT376" s="90"/>
      <c r="BU376" s="90"/>
      <c r="BV376" s="90"/>
      <c r="BW376" s="90"/>
      <c r="BX376" s="90"/>
      <c r="BY376" s="90"/>
      <c r="BZ376" s="90"/>
      <c r="CA376" s="90"/>
    </row>
    <row r="377" spans="1:79" s="98" customFormat="1" x14ac:dyDescent="0.2">
      <c r="A377" s="151"/>
      <c r="B377" s="95"/>
      <c r="C377" s="95"/>
      <c r="D377" s="143"/>
      <c r="E377" s="146"/>
      <c r="F377" s="97"/>
      <c r="G377" s="97"/>
      <c r="H377" s="97"/>
      <c r="I377" s="97"/>
      <c r="J377" s="97"/>
      <c r="K377" s="97"/>
      <c r="L377" s="97"/>
      <c r="M377" s="97"/>
      <c r="N377" s="97"/>
      <c r="O377" s="97"/>
      <c r="P377" s="97"/>
      <c r="Q377" s="97"/>
      <c r="R377" s="97"/>
      <c r="S377" s="97"/>
      <c r="T377" s="97"/>
      <c r="U377" s="97"/>
      <c r="V377" s="97"/>
      <c r="W377" s="97"/>
      <c r="X377" s="97"/>
      <c r="Y377" s="97"/>
      <c r="Z377" s="97"/>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row>
    <row r="378" spans="1:79" s="98" customFormat="1" x14ac:dyDescent="0.2">
      <c r="A378" s="151"/>
      <c r="B378" s="95"/>
      <c r="C378" s="95"/>
      <c r="D378" s="143"/>
      <c r="E378" s="146"/>
      <c r="F378" s="97"/>
      <c r="G378" s="97"/>
      <c r="H378" s="97"/>
      <c r="I378" s="97"/>
      <c r="J378" s="97"/>
      <c r="K378" s="97"/>
      <c r="L378" s="97"/>
      <c r="M378" s="97"/>
      <c r="N378" s="97"/>
      <c r="O378" s="97"/>
      <c r="P378" s="97"/>
      <c r="Q378" s="97"/>
      <c r="R378" s="97"/>
      <c r="S378" s="97"/>
      <c r="T378" s="97"/>
      <c r="U378" s="97"/>
      <c r="V378" s="97"/>
      <c r="W378" s="97"/>
      <c r="X378" s="97"/>
      <c r="Y378" s="97"/>
      <c r="Z378" s="97"/>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row>
    <row r="379" spans="1:79" s="85" customFormat="1" x14ac:dyDescent="0.2">
      <c r="A379" s="154"/>
      <c r="B379" s="95"/>
      <c r="C379" s="95"/>
      <c r="D379" s="131"/>
      <c r="E379" s="146"/>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c r="AG379" s="90"/>
      <c r="AH379" s="90"/>
      <c r="AI379" s="90"/>
      <c r="AJ379" s="90"/>
      <c r="AK379" s="90"/>
      <c r="AL379" s="90"/>
      <c r="AM379" s="90"/>
      <c r="AN379" s="90"/>
      <c r="AO379" s="90"/>
      <c r="AP379" s="90"/>
      <c r="AQ379" s="90"/>
      <c r="AR379" s="90"/>
      <c r="AS379" s="90"/>
      <c r="AT379" s="90"/>
      <c r="AU379" s="90"/>
      <c r="AV379" s="90"/>
      <c r="AW379" s="90"/>
      <c r="AX379" s="90"/>
      <c r="AY379" s="90"/>
      <c r="AZ379" s="90"/>
      <c r="BA379" s="90"/>
      <c r="BB379" s="90"/>
      <c r="BC379" s="90"/>
      <c r="BD379" s="90"/>
      <c r="BE379" s="90"/>
      <c r="BF379" s="90"/>
      <c r="BG379" s="90"/>
      <c r="BH379" s="90"/>
      <c r="BI379" s="90"/>
      <c r="BJ379" s="90"/>
      <c r="BK379" s="90"/>
      <c r="BL379" s="90"/>
      <c r="BM379" s="90"/>
      <c r="BN379" s="90"/>
      <c r="BO379" s="90"/>
      <c r="BP379" s="90"/>
      <c r="BQ379" s="90"/>
      <c r="BR379" s="90"/>
      <c r="BS379" s="90"/>
      <c r="BT379" s="90"/>
      <c r="BU379" s="90"/>
      <c r="BV379" s="90"/>
      <c r="BW379" s="90"/>
      <c r="BX379" s="90"/>
      <c r="BY379" s="90"/>
      <c r="BZ379" s="90"/>
      <c r="CA379" s="90"/>
    </row>
    <row r="380" spans="1:79" s="85" customFormat="1" x14ac:dyDescent="0.2">
      <c r="A380" s="154"/>
      <c r="B380" s="95"/>
      <c r="C380" s="95"/>
      <c r="D380" s="131"/>
      <c r="E380" s="146"/>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c r="AO380" s="90"/>
      <c r="AP380" s="90"/>
      <c r="AQ380" s="90"/>
      <c r="AR380" s="90"/>
      <c r="AS380" s="90"/>
      <c r="AT380" s="90"/>
      <c r="AU380" s="90"/>
      <c r="AV380" s="90"/>
      <c r="AW380" s="90"/>
      <c r="AX380" s="90"/>
      <c r="AY380" s="90"/>
      <c r="AZ380" s="90"/>
      <c r="BA380" s="90"/>
      <c r="BB380" s="90"/>
      <c r="BC380" s="90"/>
      <c r="BD380" s="90"/>
      <c r="BE380" s="90"/>
      <c r="BF380" s="90"/>
      <c r="BG380" s="90"/>
      <c r="BH380" s="90"/>
      <c r="BI380" s="90"/>
      <c r="BJ380" s="90"/>
      <c r="BK380" s="90"/>
      <c r="BL380" s="90"/>
      <c r="BM380" s="90"/>
      <c r="BN380" s="90"/>
      <c r="BO380" s="90"/>
      <c r="BP380" s="90"/>
      <c r="BQ380" s="90"/>
      <c r="BR380" s="90"/>
      <c r="BS380" s="90"/>
      <c r="BT380" s="90"/>
      <c r="BU380" s="90"/>
      <c r="BV380" s="90"/>
      <c r="BW380" s="90"/>
      <c r="BX380" s="90"/>
      <c r="BY380" s="90"/>
      <c r="BZ380" s="90"/>
      <c r="CA380" s="90"/>
    </row>
    <row r="381" spans="1:79" s="98" customFormat="1" x14ac:dyDescent="0.2">
      <c r="A381" s="151"/>
      <c r="B381" s="95"/>
      <c r="C381" s="95"/>
      <c r="D381" s="143"/>
      <c r="E381" s="146"/>
      <c r="F381" s="97"/>
      <c r="G381" s="97"/>
      <c r="H381" s="97"/>
      <c r="I381" s="97"/>
      <c r="J381" s="97"/>
      <c r="K381" s="97"/>
      <c r="L381" s="97"/>
      <c r="M381" s="97"/>
      <c r="N381" s="97"/>
      <c r="O381" s="97"/>
      <c r="P381" s="97"/>
      <c r="Q381" s="97"/>
      <c r="R381" s="97"/>
      <c r="S381" s="97"/>
      <c r="T381" s="97"/>
      <c r="U381" s="97"/>
      <c r="V381" s="97"/>
      <c r="W381" s="97"/>
      <c r="X381" s="97"/>
      <c r="Y381" s="97"/>
      <c r="Z381" s="97"/>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row>
    <row r="382" spans="1:79" s="98" customFormat="1" x14ac:dyDescent="0.2">
      <c r="A382" s="151"/>
      <c r="B382" s="95"/>
      <c r="C382" s="95"/>
      <c r="D382" s="143"/>
      <c r="E382" s="146"/>
      <c r="F382" s="97"/>
      <c r="G382" s="97"/>
      <c r="H382" s="97"/>
      <c r="I382" s="97"/>
      <c r="J382" s="97"/>
      <c r="K382" s="97"/>
      <c r="L382" s="97"/>
      <c r="M382" s="97"/>
      <c r="N382" s="97"/>
      <c r="O382" s="97"/>
      <c r="P382" s="97"/>
      <c r="Q382" s="97"/>
      <c r="R382" s="97"/>
      <c r="S382" s="97"/>
      <c r="T382" s="97"/>
      <c r="U382" s="97"/>
      <c r="V382" s="97"/>
      <c r="W382" s="97"/>
      <c r="X382" s="97"/>
      <c r="Y382" s="97"/>
      <c r="Z382" s="97"/>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row>
    <row r="383" spans="1:79" s="85" customFormat="1" x14ac:dyDescent="0.2">
      <c r="A383" s="154"/>
      <c r="B383" s="95"/>
      <c r="C383" s="95"/>
      <c r="D383" s="131"/>
      <c r="E383" s="146"/>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c r="AG383" s="90"/>
      <c r="AH383" s="90"/>
      <c r="AI383" s="90"/>
      <c r="AJ383" s="90"/>
      <c r="AK383" s="90"/>
      <c r="AL383" s="90"/>
      <c r="AM383" s="90"/>
      <c r="AN383" s="90"/>
      <c r="AO383" s="90"/>
      <c r="AP383" s="90"/>
      <c r="AQ383" s="90"/>
      <c r="AR383" s="90"/>
      <c r="AS383" s="90"/>
      <c r="AT383" s="90"/>
      <c r="AU383" s="90"/>
      <c r="AV383" s="90"/>
      <c r="AW383" s="90"/>
      <c r="AX383" s="90"/>
      <c r="AY383" s="90"/>
      <c r="AZ383" s="90"/>
      <c r="BA383" s="90"/>
      <c r="BB383" s="90"/>
      <c r="BC383" s="90"/>
      <c r="BD383" s="90"/>
      <c r="BE383" s="90"/>
      <c r="BF383" s="90"/>
      <c r="BG383" s="90"/>
      <c r="BH383" s="90"/>
      <c r="BI383" s="90"/>
      <c r="BJ383" s="90"/>
      <c r="BK383" s="90"/>
      <c r="BL383" s="90"/>
      <c r="BM383" s="90"/>
      <c r="BN383" s="90"/>
      <c r="BO383" s="90"/>
      <c r="BP383" s="90"/>
      <c r="BQ383" s="90"/>
      <c r="BR383" s="90"/>
      <c r="BS383" s="90"/>
      <c r="BT383" s="90"/>
      <c r="BU383" s="90"/>
      <c r="BV383" s="90"/>
      <c r="BW383" s="90"/>
      <c r="BX383" s="90"/>
      <c r="BY383" s="90"/>
      <c r="BZ383" s="90"/>
      <c r="CA383" s="90"/>
    </row>
    <row r="384" spans="1:79" s="98" customFormat="1" x14ac:dyDescent="0.2">
      <c r="A384" s="154"/>
      <c r="B384" s="95"/>
      <c r="C384" s="95"/>
      <c r="D384" s="143"/>
      <c r="E384" s="155"/>
      <c r="F384" s="97"/>
      <c r="G384" s="97"/>
      <c r="H384" s="97"/>
      <c r="I384" s="97"/>
      <c r="J384" s="97"/>
      <c r="K384" s="97"/>
      <c r="L384" s="97"/>
      <c r="M384" s="97"/>
      <c r="N384" s="97"/>
      <c r="O384" s="97"/>
      <c r="P384" s="97"/>
      <c r="Q384" s="97"/>
      <c r="R384" s="97"/>
      <c r="S384" s="97"/>
      <c r="T384" s="97"/>
      <c r="U384" s="97"/>
      <c r="V384" s="97"/>
      <c r="W384" s="97"/>
      <c r="X384" s="97"/>
      <c r="Y384" s="97"/>
      <c r="Z384" s="97"/>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c r="BC384" s="97"/>
      <c r="BD384" s="97"/>
      <c r="BE384" s="97"/>
      <c r="BF384" s="97"/>
      <c r="BG384" s="97"/>
      <c r="BH384" s="97"/>
      <c r="BI384" s="97"/>
      <c r="BJ384" s="97"/>
      <c r="BK384" s="97"/>
      <c r="BL384" s="97"/>
      <c r="BM384" s="97"/>
      <c r="BN384" s="97"/>
      <c r="BO384" s="97"/>
      <c r="BP384" s="97"/>
      <c r="BQ384" s="97"/>
      <c r="BR384" s="97"/>
      <c r="BS384" s="97"/>
      <c r="BT384" s="97"/>
      <c r="BU384" s="97"/>
      <c r="BV384" s="97"/>
      <c r="BW384" s="97"/>
      <c r="BX384" s="97"/>
      <c r="BY384" s="97"/>
      <c r="BZ384" s="97"/>
      <c r="CA384" s="97"/>
    </row>
    <row r="385" spans="1:79" s="98" customFormat="1" x14ac:dyDescent="0.2">
      <c r="A385" s="154"/>
      <c r="B385" s="95"/>
      <c r="C385" s="95"/>
      <c r="D385" s="143"/>
      <c r="E385" s="146"/>
      <c r="F385" s="97"/>
      <c r="G385" s="97"/>
      <c r="H385" s="97"/>
      <c r="I385" s="97"/>
      <c r="J385" s="97"/>
      <c r="K385" s="97"/>
      <c r="L385" s="97"/>
      <c r="M385" s="97"/>
      <c r="N385" s="97"/>
      <c r="O385" s="97"/>
      <c r="P385" s="97"/>
      <c r="Q385" s="97"/>
      <c r="R385" s="97"/>
      <c r="S385" s="97"/>
      <c r="T385" s="97"/>
      <c r="U385" s="97"/>
      <c r="V385" s="97"/>
      <c r="W385" s="97"/>
      <c r="X385" s="97"/>
      <c r="Y385" s="97"/>
      <c r="Z385" s="97"/>
      <c r="AA385" s="97"/>
      <c r="AB385" s="97"/>
      <c r="AC385" s="97"/>
      <c r="AD385" s="97"/>
      <c r="AE385" s="97"/>
      <c r="AF385" s="97"/>
      <c r="AG385" s="97"/>
      <c r="AH385" s="97"/>
      <c r="AI385" s="97"/>
      <c r="AJ385" s="97"/>
      <c r="AK385" s="97"/>
      <c r="AL385" s="97"/>
      <c r="AM385" s="97"/>
      <c r="AN385" s="97"/>
      <c r="AO385" s="97"/>
      <c r="AP385" s="97"/>
      <c r="AQ385" s="97"/>
      <c r="AR385" s="97"/>
      <c r="AS385" s="97"/>
      <c r="AT385" s="97"/>
      <c r="AU385" s="97"/>
      <c r="AV385" s="97"/>
      <c r="AW385" s="97"/>
      <c r="AX385" s="97"/>
      <c r="AY385" s="97"/>
      <c r="AZ385" s="97"/>
      <c r="BA385" s="97"/>
      <c r="BB385" s="97"/>
      <c r="BC385" s="97"/>
      <c r="BD385" s="97"/>
      <c r="BE385" s="97"/>
      <c r="BF385" s="97"/>
      <c r="BG385" s="97"/>
      <c r="BH385" s="97"/>
      <c r="BI385" s="97"/>
      <c r="BJ385" s="97"/>
      <c r="BK385" s="97"/>
      <c r="BL385" s="97"/>
      <c r="BM385" s="97"/>
      <c r="BN385" s="97"/>
      <c r="BO385" s="97"/>
      <c r="BP385" s="97"/>
      <c r="BQ385" s="97"/>
      <c r="BR385" s="97"/>
      <c r="BS385" s="97"/>
      <c r="BT385" s="97"/>
      <c r="BU385" s="97"/>
      <c r="BV385" s="97"/>
      <c r="BW385" s="97"/>
      <c r="BX385" s="97"/>
      <c r="BY385" s="97"/>
      <c r="BZ385" s="97"/>
      <c r="CA385" s="97"/>
    </row>
    <row r="386" spans="1:79" s="85" customFormat="1" x14ac:dyDescent="0.2">
      <c r="A386" s="154"/>
      <c r="B386" s="95"/>
      <c r="C386" s="95"/>
      <c r="D386" s="131"/>
      <c r="E386" s="146"/>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c r="AG386" s="90"/>
      <c r="AH386" s="90"/>
      <c r="AI386" s="90"/>
      <c r="AJ386" s="90"/>
      <c r="AK386" s="90"/>
      <c r="AL386" s="90"/>
      <c r="AM386" s="90"/>
      <c r="AN386" s="90"/>
      <c r="AO386" s="90"/>
      <c r="AP386" s="90"/>
      <c r="AQ386" s="90"/>
      <c r="AR386" s="90"/>
      <c r="AS386" s="90"/>
      <c r="AT386" s="90"/>
      <c r="AU386" s="90"/>
      <c r="AV386" s="90"/>
      <c r="AW386" s="90"/>
      <c r="AX386" s="90"/>
      <c r="AY386" s="90"/>
      <c r="AZ386" s="90"/>
      <c r="BA386" s="90"/>
      <c r="BB386" s="90"/>
      <c r="BC386" s="90"/>
      <c r="BD386" s="90"/>
      <c r="BE386" s="90"/>
      <c r="BF386" s="90"/>
      <c r="BG386" s="90"/>
      <c r="BH386" s="90"/>
      <c r="BI386" s="90"/>
      <c r="BJ386" s="90"/>
      <c r="BK386" s="90"/>
      <c r="BL386" s="90"/>
      <c r="BM386" s="90"/>
      <c r="BN386" s="90"/>
      <c r="BO386" s="90"/>
      <c r="BP386" s="90"/>
      <c r="BQ386" s="90"/>
      <c r="BR386" s="90"/>
      <c r="BS386" s="90"/>
      <c r="BT386" s="90"/>
      <c r="BU386" s="90"/>
      <c r="BV386" s="90"/>
      <c r="BW386" s="90"/>
      <c r="BX386" s="90"/>
      <c r="BY386" s="90"/>
      <c r="BZ386" s="90"/>
      <c r="CA386" s="90"/>
    </row>
    <row r="387" spans="1:79" s="98" customFormat="1" x14ac:dyDescent="0.2">
      <c r="A387" s="154"/>
      <c r="B387" s="95"/>
      <c r="C387" s="95"/>
      <c r="D387" s="143"/>
      <c r="E387" s="146"/>
      <c r="F387" s="97"/>
      <c r="G387" s="97"/>
      <c r="H387" s="97"/>
      <c r="I387" s="97"/>
      <c r="J387" s="97"/>
      <c r="K387" s="97"/>
      <c r="L387" s="97"/>
      <c r="M387" s="97"/>
      <c r="N387" s="97"/>
      <c r="O387" s="97"/>
      <c r="P387" s="97"/>
      <c r="Q387" s="97"/>
      <c r="R387" s="97"/>
      <c r="S387" s="97"/>
      <c r="T387" s="97"/>
      <c r="U387" s="97"/>
      <c r="V387" s="97"/>
      <c r="W387" s="97"/>
      <c r="X387" s="97"/>
      <c r="Y387" s="97"/>
      <c r="Z387" s="97"/>
      <c r="AA387" s="97"/>
      <c r="AB387" s="97"/>
      <c r="AC387" s="97"/>
      <c r="AD387" s="97"/>
      <c r="AE387" s="97"/>
      <c r="AF387" s="97"/>
      <c r="AG387" s="97"/>
      <c r="AH387" s="97"/>
      <c r="AI387" s="97"/>
      <c r="AJ387" s="97"/>
      <c r="AK387" s="97"/>
      <c r="AL387" s="97"/>
      <c r="AM387" s="97"/>
      <c r="AN387" s="97"/>
      <c r="AO387" s="97"/>
      <c r="AP387" s="97"/>
      <c r="AQ387" s="97"/>
      <c r="AR387" s="97"/>
      <c r="AS387" s="97"/>
      <c r="AT387" s="97"/>
      <c r="AU387" s="97"/>
      <c r="AV387" s="97"/>
      <c r="AW387" s="97"/>
      <c r="AX387" s="97"/>
      <c r="AY387" s="97"/>
      <c r="AZ387" s="97"/>
      <c r="BA387" s="97"/>
      <c r="BB387" s="97"/>
      <c r="BC387" s="97"/>
      <c r="BD387" s="97"/>
      <c r="BE387" s="97"/>
      <c r="BF387" s="97"/>
      <c r="BG387" s="97"/>
      <c r="BH387" s="97"/>
      <c r="BI387" s="97"/>
      <c r="BJ387" s="97"/>
      <c r="BK387" s="97"/>
      <c r="BL387" s="97"/>
      <c r="BM387" s="97"/>
      <c r="BN387" s="97"/>
      <c r="BO387" s="97"/>
      <c r="BP387" s="97"/>
      <c r="BQ387" s="97"/>
      <c r="BR387" s="97"/>
      <c r="BS387" s="97"/>
      <c r="BT387" s="97"/>
      <c r="BU387" s="97"/>
      <c r="BV387" s="97"/>
      <c r="BW387" s="97"/>
      <c r="BX387" s="97"/>
      <c r="BY387" s="97"/>
      <c r="BZ387" s="97"/>
      <c r="CA387" s="97"/>
    </row>
    <row r="388" spans="1:79" s="85" customFormat="1" x14ac:dyDescent="0.2">
      <c r="A388" s="154"/>
      <c r="B388" s="95"/>
      <c r="C388" s="95"/>
      <c r="D388" s="131"/>
      <c r="E388" s="146"/>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c r="AG388" s="90"/>
      <c r="AH388" s="90"/>
      <c r="AI388" s="90"/>
      <c r="AJ388" s="90"/>
      <c r="AK388" s="90"/>
      <c r="AL388" s="90"/>
      <c r="AM388" s="90"/>
      <c r="AN388" s="90"/>
      <c r="AO388" s="90"/>
      <c r="AP388" s="90"/>
      <c r="AQ388" s="90"/>
      <c r="AR388" s="90"/>
      <c r="AS388" s="90"/>
      <c r="AT388" s="90"/>
      <c r="AU388" s="90"/>
      <c r="AV388" s="90"/>
      <c r="AW388" s="90"/>
      <c r="AX388" s="90"/>
      <c r="AY388" s="90"/>
      <c r="AZ388" s="90"/>
      <c r="BA388" s="90"/>
      <c r="BB388" s="90"/>
      <c r="BC388" s="90"/>
      <c r="BD388" s="90"/>
      <c r="BE388" s="90"/>
      <c r="BF388" s="90"/>
      <c r="BG388" s="90"/>
      <c r="BH388" s="90"/>
      <c r="BI388" s="90"/>
      <c r="BJ388" s="90"/>
      <c r="BK388" s="90"/>
      <c r="BL388" s="90"/>
      <c r="BM388" s="90"/>
      <c r="BN388" s="90"/>
      <c r="BO388" s="90"/>
      <c r="BP388" s="90"/>
      <c r="BQ388" s="90"/>
      <c r="BR388" s="90"/>
      <c r="BS388" s="90"/>
      <c r="BT388" s="90"/>
      <c r="BU388" s="90"/>
      <c r="BV388" s="90"/>
      <c r="BW388" s="90"/>
      <c r="BX388" s="90"/>
      <c r="BY388" s="90"/>
      <c r="BZ388" s="90"/>
      <c r="CA388" s="90"/>
    </row>
    <row r="389" spans="1:79" s="98" customFormat="1" x14ac:dyDescent="0.2">
      <c r="A389" s="154"/>
      <c r="B389" s="95"/>
      <c r="C389" s="95"/>
      <c r="D389" s="143"/>
      <c r="E389" s="146"/>
      <c r="F389" s="97"/>
      <c r="G389" s="97"/>
      <c r="H389" s="97"/>
      <c r="I389" s="97"/>
      <c r="J389" s="97"/>
      <c r="K389" s="97"/>
      <c r="L389" s="97"/>
      <c r="M389" s="97"/>
      <c r="N389" s="97"/>
      <c r="O389" s="97"/>
      <c r="P389" s="97"/>
      <c r="Q389" s="97"/>
      <c r="R389" s="97"/>
      <c r="S389" s="97"/>
      <c r="T389" s="97"/>
      <c r="U389" s="97"/>
      <c r="V389" s="97"/>
      <c r="W389" s="97"/>
      <c r="X389" s="97"/>
      <c r="Y389" s="97"/>
      <c r="Z389" s="97"/>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97"/>
      <c r="BB389" s="97"/>
      <c r="BC389" s="97"/>
      <c r="BD389" s="97"/>
      <c r="BE389" s="97"/>
      <c r="BF389" s="97"/>
      <c r="BG389" s="97"/>
      <c r="BH389" s="97"/>
      <c r="BI389" s="97"/>
      <c r="BJ389" s="97"/>
      <c r="BK389" s="97"/>
      <c r="BL389" s="97"/>
      <c r="BM389" s="97"/>
      <c r="BN389" s="97"/>
      <c r="BO389" s="97"/>
      <c r="BP389" s="97"/>
      <c r="BQ389" s="97"/>
      <c r="BR389" s="97"/>
      <c r="BS389" s="97"/>
      <c r="BT389" s="97"/>
      <c r="BU389" s="97"/>
      <c r="BV389" s="97"/>
      <c r="BW389" s="97"/>
      <c r="BX389" s="97"/>
      <c r="BY389" s="97"/>
      <c r="BZ389" s="97"/>
      <c r="CA389" s="97"/>
    </row>
    <row r="390" spans="1:79" s="98" customFormat="1" x14ac:dyDescent="0.2">
      <c r="A390" s="154"/>
      <c r="B390" s="95"/>
      <c r="C390" s="95"/>
      <c r="D390" s="143"/>
      <c r="E390" s="146"/>
      <c r="F390" s="97"/>
      <c r="G390" s="97"/>
      <c r="H390" s="97"/>
      <c r="I390" s="97"/>
      <c r="J390" s="97"/>
      <c r="K390" s="97"/>
      <c r="L390" s="97"/>
      <c r="M390" s="97"/>
      <c r="N390" s="97"/>
      <c r="O390" s="97"/>
      <c r="P390" s="97"/>
      <c r="Q390" s="97"/>
      <c r="R390" s="97"/>
      <c r="S390" s="97"/>
      <c r="T390" s="97"/>
      <c r="U390" s="97"/>
      <c r="V390" s="97"/>
      <c r="W390" s="97"/>
      <c r="X390" s="97"/>
      <c r="Y390" s="97"/>
      <c r="Z390" s="97"/>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7"/>
      <c r="BK390" s="97"/>
      <c r="BL390" s="97"/>
      <c r="BM390" s="97"/>
      <c r="BN390" s="97"/>
      <c r="BO390" s="97"/>
      <c r="BP390" s="97"/>
      <c r="BQ390" s="97"/>
      <c r="BR390" s="97"/>
      <c r="BS390" s="97"/>
      <c r="BT390" s="97"/>
      <c r="BU390" s="97"/>
      <c r="BV390" s="97"/>
      <c r="BW390" s="97"/>
      <c r="BX390" s="97"/>
      <c r="BY390" s="97"/>
      <c r="BZ390" s="97"/>
      <c r="CA390" s="97"/>
    </row>
    <row r="391" spans="1:79" s="85" customFormat="1" x14ac:dyDescent="0.2">
      <c r="A391" s="154"/>
      <c r="B391" s="95"/>
      <c r="C391" s="95"/>
      <c r="D391" s="131"/>
      <c r="E391" s="146"/>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c r="AG391" s="90"/>
      <c r="AH391" s="90"/>
      <c r="AI391" s="90"/>
      <c r="AJ391" s="90"/>
      <c r="AK391" s="90"/>
      <c r="AL391" s="90"/>
      <c r="AM391" s="90"/>
      <c r="AN391" s="90"/>
      <c r="AO391" s="90"/>
      <c r="AP391" s="90"/>
      <c r="AQ391" s="90"/>
      <c r="AR391" s="90"/>
      <c r="AS391" s="90"/>
      <c r="AT391" s="90"/>
      <c r="AU391" s="90"/>
      <c r="AV391" s="90"/>
      <c r="AW391" s="90"/>
      <c r="AX391" s="90"/>
      <c r="AY391" s="90"/>
      <c r="AZ391" s="90"/>
      <c r="BA391" s="90"/>
      <c r="BB391" s="90"/>
      <c r="BC391" s="90"/>
      <c r="BD391" s="90"/>
      <c r="BE391" s="90"/>
      <c r="BF391" s="90"/>
      <c r="BG391" s="90"/>
      <c r="BH391" s="90"/>
      <c r="BI391" s="90"/>
      <c r="BJ391" s="90"/>
      <c r="BK391" s="90"/>
      <c r="BL391" s="90"/>
      <c r="BM391" s="90"/>
      <c r="BN391" s="90"/>
      <c r="BO391" s="90"/>
      <c r="BP391" s="90"/>
      <c r="BQ391" s="90"/>
      <c r="BR391" s="90"/>
      <c r="BS391" s="90"/>
      <c r="BT391" s="90"/>
      <c r="BU391" s="90"/>
      <c r="BV391" s="90"/>
      <c r="BW391" s="90"/>
      <c r="BX391" s="90"/>
      <c r="BY391" s="90"/>
      <c r="BZ391" s="90"/>
      <c r="CA391" s="90"/>
    </row>
    <row r="392" spans="1:79" s="98" customFormat="1" x14ac:dyDescent="0.2">
      <c r="A392" s="154"/>
      <c r="B392" s="95"/>
      <c r="C392" s="95"/>
      <c r="D392" s="143"/>
      <c r="E392" s="146"/>
      <c r="F392" s="97"/>
      <c r="G392" s="97"/>
      <c r="H392" s="97"/>
      <c r="I392" s="97"/>
      <c r="J392" s="97"/>
      <c r="K392" s="97"/>
      <c r="L392" s="97"/>
      <c r="M392" s="97"/>
      <c r="N392" s="97"/>
      <c r="O392" s="97"/>
      <c r="P392" s="97"/>
      <c r="Q392" s="97"/>
      <c r="R392" s="97"/>
      <c r="S392" s="97"/>
      <c r="T392" s="97"/>
      <c r="U392" s="97"/>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row>
    <row r="393" spans="1:79" s="98" customFormat="1" x14ac:dyDescent="0.2">
      <c r="A393" s="150"/>
      <c r="B393" s="124"/>
      <c r="C393" s="124"/>
      <c r="D393" s="149"/>
      <c r="E393" s="157"/>
      <c r="F393" s="97"/>
      <c r="G393" s="97"/>
      <c r="H393" s="97"/>
      <c r="I393" s="97"/>
      <c r="J393" s="97"/>
      <c r="K393" s="97"/>
      <c r="L393" s="97"/>
      <c r="M393" s="97"/>
      <c r="N393" s="97"/>
      <c r="O393" s="97"/>
      <c r="P393" s="97"/>
      <c r="Q393" s="97"/>
      <c r="R393" s="97"/>
      <c r="S393" s="97"/>
      <c r="T393" s="97"/>
      <c r="U393" s="97"/>
      <c r="V393" s="97"/>
      <c r="W393" s="97"/>
      <c r="X393" s="97"/>
      <c r="Y393" s="97"/>
      <c r="Z393" s="97"/>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row>
    <row r="394" spans="1:79" s="85" customFormat="1" x14ac:dyDescent="0.2">
      <c r="A394" s="154"/>
      <c r="B394" s="95"/>
      <c r="C394" s="95"/>
      <c r="D394" s="131"/>
      <c r="E394" s="146"/>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c r="AG394" s="90"/>
      <c r="AH394" s="90"/>
      <c r="AI394" s="90"/>
      <c r="AJ394" s="90"/>
      <c r="AK394" s="90"/>
      <c r="AL394" s="90"/>
      <c r="AM394" s="90"/>
      <c r="AN394" s="90"/>
      <c r="AO394" s="90"/>
      <c r="AP394" s="90"/>
      <c r="AQ394" s="90"/>
      <c r="AR394" s="90"/>
      <c r="AS394" s="90"/>
      <c r="AT394" s="90"/>
      <c r="AU394" s="90"/>
      <c r="AV394" s="90"/>
      <c r="AW394" s="90"/>
      <c r="AX394" s="90"/>
      <c r="AY394" s="90"/>
      <c r="AZ394" s="90"/>
      <c r="BA394" s="90"/>
      <c r="BB394" s="90"/>
      <c r="BC394" s="90"/>
      <c r="BD394" s="90"/>
      <c r="BE394" s="90"/>
      <c r="BF394" s="90"/>
      <c r="BG394" s="90"/>
      <c r="BH394" s="90"/>
      <c r="BI394" s="90"/>
      <c r="BJ394" s="90"/>
      <c r="BK394" s="90"/>
      <c r="BL394" s="90"/>
      <c r="BM394" s="90"/>
      <c r="BN394" s="90"/>
      <c r="BO394" s="90"/>
      <c r="BP394" s="90"/>
      <c r="BQ394" s="90"/>
      <c r="BR394" s="90"/>
      <c r="BS394" s="90"/>
      <c r="BT394" s="90"/>
      <c r="BU394" s="90"/>
      <c r="BV394" s="90"/>
      <c r="BW394" s="90"/>
      <c r="BX394" s="90"/>
      <c r="BY394" s="90"/>
      <c r="BZ394" s="90"/>
      <c r="CA394" s="90"/>
    </row>
    <row r="395" spans="1:79" s="98" customFormat="1" x14ac:dyDescent="0.2">
      <c r="A395" s="154"/>
      <c r="B395" s="95"/>
      <c r="C395" s="95"/>
      <c r="D395" s="143"/>
      <c r="E395" s="146"/>
      <c r="F395" s="97"/>
      <c r="G395" s="97"/>
      <c r="H395" s="97"/>
      <c r="I395" s="97"/>
      <c r="J395" s="97"/>
      <c r="K395" s="97"/>
      <c r="L395" s="97"/>
      <c r="M395" s="97"/>
      <c r="N395" s="97"/>
      <c r="O395" s="97"/>
      <c r="P395" s="97"/>
      <c r="Q395" s="97"/>
      <c r="R395" s="97"/>
      <c r="S395" s="97"/>
      <c r="T395" s="97"/>
      <c r="U395" s="97"/>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row>
    <row r="396" spans="1:79" s="85" customFormat="1" x14ac:dyDescent="0.2">
      <c r="A396" s="154"/>
      <c r="B396" s="95"/>
      <c r="C396" s="95"/>
      <c r="D396" s="131"/>
      <c r="E396" s="146"/>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c r="AG396" s="90"/>
      <c r="AH396" s="90"/>
      <c r="AI396" s="90"/>
      <c r="AJ396" s="90"/>
      <c r="AK396" s="90"/>
      <c r="AL396" s="90"/>
      <c r="AM396" s="90"/>
      <c r="AN396" s="90"/>
      <c r="AO396" s="90"/>
      <c r="AP396" s="90"/>
      <c r="AQ396" s="90"/>
      <c r="AR396" s="90"/>
      <c r="AS396" s="90"/>
      <c r="AT396" s="90"/>
      <c r="AU396" s="90"/>
      <c r="AV396" s="90"/>
      <c r="AW396" s="90"/>
      <c r="AX396" s="90"/>
      <c r="AY396" s="90"/>
      <c r="AZ396" s="90"/>
      <c r="BA396" s="90"/>
      <c r="BB396" s="90"/>
      <c r="BC396" s="90"/>
      <c r="BD396" s="90"/>
      <c r="BE396" s="90"/>
      <c r="BF396" s="90"/>
      <c r="BG396" s="90"/>
      <c r="BH396" s="90"/>
      <c r="BI396" s="90"/>
      <c r="BJ396" s="90"/>
      <c r="BK396" s="90"/>
      <c r="BL396" s="90"/>
      <c r="BM396" s="90"/>
      <c r="BN396" s="90"/>
      <c r="BO396" s="90"/>
      <c r="BP396" s="90"/>
      <c r="BQ396" s="90"/>
      <c r="BR396" s="90"/>
      <c r="BS396" s="90"/>
      <c r="BT396" s="90"/>
      <c r="BU396" s="90"/>
      <c r="BV396" s="90"/>
      <c r="BW396" s="90"/>
      <c r="BX396" s="90"/>
      <c r="BY396" s="90"/>
      <c r="BZ396" s="90"/>
      <c r="CA396" s="90"/>
    </row>
    <row r="397" spans="1:79" s="85" customFormat="1" x14ac:dyDescent="0.2">
      <c r="A397" s="154"/>
      <c r="B397" s="95"/>
      <c r="C397" s="95"/>
      <c r="D397" s="131"/>
      <c r="E397" s="146"/>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c r="AG397" s="90"/>
      <c r="AH397" s="90"/>
      <c r="AI397" s="90"/>
      <c r="AJ397" s="90"/>
      <c r="AK397" s="90"/>
      <c r="AL397" s="90"/>
      <c r="AM397" s="90"/>
      <c r="AN397" s="90"/>
      <c r="AO397" s="90"/>
      <c r="AP397" s="90"/>
      <c r="AQ397" s="90"/>
      <c r="AR397" s="90"/>
      <c r="AS397" s="90"/>
      <c r="AT397" s="90"/>
      <c r="AU397" s="90"/>
      <c r="AV397" s="90"/>
      <c r="AW397" s="90"/>
      <c r="AX397" s="90"/>
      <c r="AY397" s="90"/>
      <c r="AZ397" s="90"/>
      <c r="BA397" s="90"/>
      <c r="BB397" s="90"/>
      <c r="BC397" s="90"/>
      <c r="BD397" s="90"/>
      <c r="BE397" s="90"/>
      <c r="BF397" s="90"/>
      <c r="BG397" s="90"/>
      <c r="BH397" s="90"/>
      <c r="BI397" s="90"/>
      <c r="BJ397" s="90"/>
      <c r="BK397" s="90"/>
      <c r="BL397" s="90"/>
      <c r="BM397" s="90"/>
      <c r="BN397" s="90"/>
      <c r="BO397" s="90"/>
      <c r="BP397" s="90"/>
      <c r="BQ397" s="90"/>
      <c r="BR397" s="90"/>
      <c r="BS397" s="90"/>
      <c r="BT397" s="90"/>
      <c r="BU397" s="90"/>
      <c r="BV397" s="90"/>
      <c r="BW397" s="90"/>
      <c r="BX397" s="90"/>
      <c r="BY397" s="90"/>
      <c r="BZ397" s="90"/>
      <c r="CA397" s="90"/>
    </row>
    <row r="398" spans="1:79" s="98" customFormat="1" x14ac:dyDescent="0.2">
      <c r="A398" s="154"/>
      <c r="B398" s="95"/>
      <c r="C398" s="95"/>
      <c r="D398" s="143"/>
      <c r="E398" s="146"/>
      <c r="F398" s="97"/>
      <c r="G398" s="97"/>
      <c r="H398" s="97"/>
      <c r="I398" s="97"/>
      <c r="J398" s="97"/>
      <c r="K398" s="97"/>
      <c r="L398" s="97"/>
      <c r="M398" s="97"/>
      <c r="N398" s="97"/>
      <c r="O398" s="97"/>
      <c r="P398" s="97"/>
      <c r="Q398" s="97"/>
      <c r="R398" s="97"/>
      <c r="S398" s="97"/>
      <c r="T398" s="97"/>
      <c r="U398" s="97"/>
      <c r="V398" s="97"/>
      <c r="W398" s="97"/>
      <c r="X398" s="97"/>
      <c r="Y398" s="97"/>
      <c r="Z398" s="97"/>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row>
    <row r="399" spans="1:79" s="98" customFormat="1" x14ac:dyDescent="0.2">
      <c r="A399" s="154"/>
      <c r="B399" s="95"/>
      <c r="C399" s="95"/>
      <c r="D399" s="143"/>
      <c r="E399" s="146"/>
      <c r="F399" s="97"/>
      <c r="G399" s="97"/>
      <c r="H399" s="97"/>
      <c r="I399" s="97"/>
      <c r="J399" s="97"/>
      <c r="K399" s="97"/>
      <c r="L399" s="97"/>
      <c r="M399" s="97"/>
      <c r="N399" s="97"/>
      <c r="O399" s="97"/>
      <c r="P399" s="97"/>
      <c r="Q399" s="97"/>
      <c r="R399" s="97"/>
      <c r="S399" s="97"/>
      <c r="T399" s="97"/>
      <c r="U399" s="97"/>
      <c r="V399" s="97"/>
      <c r="W399" s="97"/>
      <c r="X399" s="97"/>
      <c r="Y399" s="97"/>
      <c r="Z399" s="97"/>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row>
    <row r="400" spans="1:79" s="98" customFormat="1" x14ac:dyDescent="0.2">
      <c r="A400" s="154"/>
      <c r="B400" s="95"/>
      <c r="C400" s="95"/>
      <c r="D400" s="143"/>
      <c r="E400" s="146"/>
      <c r="F400" s="97"/>
      <c r="G400" s="97"/>
      <c r="H400" s="97"/>
      <c r="I400" s="97"/>
      <c r="J400" s="97"/>
      <c r="K400" s="97"/>
      <c r="L400" s="97"/>
      <c r="M400" s="97"/>
      <c r="N400" s="97"/>
      <c r="O400" s="97"/>
      <c r="P400" s="97"/>
      <c r="Q400" s="97"/>
      <c r="R400" s="97"/>
      <c r="S400" s="97"/>
      <c r="T400" s="97"/>
      <c r="U400" s="97"/>
      <c r="V400" s="97"/>
      <c r="W400" s="97"/>
      <c r="X400" s="97"/>
      <c r="Y400" s="97"/>
      <c r="Z400" s="97"/>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row>
    <row r="401" spans="1:79" s="85" customFormat="1" x14ac:dyDescent="0.2">
      <c r="A401" s="154"/>
      <c r="B401" s="147"/>
      <c r="C401" s="147"/>
      <c r="D401" s="148"/>
      <c r="E401" s="146"/>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c r="AG401" s="90"/>
      <c r="AH401" s="90"/>
      <c r="AI401" s="90"/>
      <c r="AJ401" s="90"/>
      <c r="AK401" s="90"/>
      <c r="AL401" s="90"/>
      <c r="AM401" s="90"/>
      <c r="AN401" s="90"/>
      <c r="AO401" s="90"/>
      <c r="AP401" s="90"/>
      <c r="AQ401" s="90"/>
      <c r="AR401" s="90"/>
      <c r="AS401" s="90"/>
      <c r="AT401" s="90"/>
      <c r="AU401" s="90"/>
      <c r="AV401" s="90"/>
      <c r="AW401" s="90"/>
      <c r="AX401" s="90"/>
      <c r="AY401" s="90"/>
      <c r="AZ401" s="90"/>
      <c r="BA401" s="90"/>
      <c r="BB401" s="90"/>
      <c r="BC401" s="90"/>
      <c r="BD401" s="90"/>
      <c r="BE401" s="90"/>
      <c r="BF401" s="90"/>
      <c r="BG401" s="90"/>
      <c r="BH401" s="90"/>
      <c r="BI401" s="90"/>
      <c r="BJ401" s="90"/>
      <c r="BK401" s="90"/>
      <c r="BL401" s="90"/>
      <c r="BM401" s="90"/>
      <c r="BN401" s="90"/>
      <c r="BO401" s="90"/>
      <c r="BP401" s="90"/>
      <c r="BQ401" s="90"/>
      <c r="BR401" s="90"/>
      <c r="BS401" s="90"/>
      <c r="BT401" s="90"/>
      <c r="BU401" s="90"/>
      <c r="BV401" s="90"/>
      <c r="BW401" s="90"/>
      <c r="BX401" s="90"/>
      <c r="BY401" s="90"/>
      <c r="BZ401" s="90"/>
      <c r="CA401" s="90"/>
    </row>
    <row r="402" spans="1:79" s="85" customFormat="1" x14ac:dyDescent="0.2">
      <c r="A402" s="154"/>
      <c r="B402" s="95"/>
      <c r="C402" s="95"/>
      <c r="D402" s="131"/>
      <c r="E402" s="146"/>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c r="AG402" s="90"/>
      <c r="AH402" s="90"/>
      <c r="AI402" s="90"/>
      <c r="AJ402" s="90"/>
      <c r="AK402" s="90"/>
      <c r="AL402" s="90"/>
      <c r="AM402" s="90"/>
      <c r="AN402" s="90"/>
      <c r="AO402" s="90"/>
      <c r="AP402" s="90"/>
      <c r="AQ402" s="90"/>
      <c r="AR402" s="90"/>
      <c r="AS402" s="90"/>
      <c r="AT402" s="90"/>
      <c r="AU402" s="90"/>
      <c r="AV402" s="90"/>
      <c r="AW402" s="90"/>
      <c r="AX402" s="90"/>
      <c r="AY402" s="90"/>
      <c r="AZ402" s="90"/>
      <c r="BA402" s="90"/>
      <c r="BB402" s="90"/>
      <c r="BC402" s="90"/>
      <c r="BD402" s="90"/>
      <c r="BE402" s="90"/>
      <c r="BF402" s="90"/>
      <c r="BG402" s="90"/>
      <c r="BH402" s="90"/>
      <c r="BI402" s="90"/>
      <c r="BJ402" s="90"/>
      <c r="BK402" s="90"/>
      <c r="BL402" s="90"/>
      <c r="BM402" s="90"/>
      <c r="BN402" s="90"/>
      <c r="BO402" s="90"/>
      <c r="BP402" s="90"/>
      <c r="BQ402" s="90"/>
      <c r="BR402" s="90"/>
      <c r="BS402" s="90"/>
      <c r="BT402" s="90"/>
      <c r="BU402" s="90"/>
      <c r="BV402" s="90"/>
      <c r="BW402" s="90"/>
      <c r="BX402" s="90"/>
      <c r="BY402" s="90"/>
      <c r="BZ402" s="90"/>
      <c r="CA402" s="90"/>
    </row>
    <row r="403" spans="1:79" s="85" customFormat="1" x14ac:dyDescent="0.2">
      <c r="A403" s="154"/>
      <c r="B403" s="95"/>
      <c r="C403" s="95"/>
      <c r="D403" s="131"/>
      <c r="E403" s="146"/>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c r="AG403" s="90"/>
      <c r="AH403" s="90"/>
      <c r="AI403" s="90"/>
      <c r="AJ403" s="90"/>
      <c r="AK403" s="90"/>
      <c r="AL403" s="90"/>
      <c r="AM403" s="90"/>
      <c r="AN403" s="90"/>
      <c r="AO403" s="90"/>
      <c r="AP403" s="90"/>
      <c r="AQ403" s="90"/>
      <c r="AR403" s="90"/>
      <c r="AS403" s="90"/>
      <c r="AT403" s="90"/>
      <c r="AU403" s="90"/>
      <c r="AV403" s="90"/>
      <c r="AW403" s="90"/>
      <c r="AX403" s="90"/>
      <c r="AY403" s="90"/>
      <c r="AZ403" s="90"/>
      <c r="BA403" s="90"/>
      <c r="BB403" s="90"/>
      <c r="BC403" s="90"/>
      <c r="BD403" s="90"/>
      <c r="BE403" s="90"/>
      <c r="BF403" s="90"/>
      <c r="BG403" s="90"/>
      <c r="BH403" s="90"/>
      <c r="BI403" s="90"/>
      <c r="BJ403" s="90"/>
      <c r="BK403" s="90"/>
      <c r="BL403" s="90"/>
      <c r="BM403" s="90"/>
      <c r="BN403" s="90"/>
      <c r="BO403" s="90"/>
      <c r="BP403" s="90"/>
      <c r="BQ403" s="90"/>
      <c r="BR403" s="90"/>
      <c r="BS403" s="90"/>
      <c r="BT403" s="90"/>
      <c r="BU403" s="90"/>
      <c r="BV403" s="90"/>
      <c r="BW403" s="90"/>
      <c r="BX403" s="90"/>
      <c r="BY403" s="90"/>
      <c r="BZ403" s="90"/>
      <c r="CA403" s="90"/>
    </row>
    <row r="404" spans="1:79" s="98" customFormat="1" x14ac:dyDescent="0.2">
      <c r="A404" s="154"/>
      <c r="B404" s="95"/>
      <c r="C404" s="95"/>
      <c r="D404" s="143"/>
      <c r="E404" s="146"/>
      <c r="F404" s="97"/>
      <c r="G404" s="97"/>
      <c r="H404" s="97"/>
      <c r="I404" s="97"/>
      <c r="J404" s="97"/>
      <c r="K404" s="97"/>
      <c r="L404" s="97"/>
      <c r="M404" s="97"/>
      <c r="N404" s="97"/>
      <c r="O404" s="97"/>
      <c r="P404" s="97"/>
      <c r="Q404" s="97"/>
      <c r="R404" s="97"/>
      <c r="S404" s="97"/>
      <c r="T404" s="97"/>
      <c r="U404" s="97"/>
      <c r="V404" s="97"/>
      <c r="W404" s="97"/>
      <c r="X404" s="97"/>
      <c r="Y404" s="97"/>
      <c r="Z404" s="97"/>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row>
    <row r="405" spans="1:79" s="98" customFormat="1" x14ac:dyDescent="0.2">
      <c r="A405" s="154"/>
      <c r="B405" s="95"/>
      <c r="C405" s="95"/>
      <c r="D405" s="143"/>
      <c r="E405" s="146"/>
      <c r="F405" s="97"/>
      <c r="G405" s="97"/>
      <c r="H405" s="97"/>
      <c r="I405" s="97"/>
      <c r="J405" s="97"/>
      <c r="K405" s="97"/>
      <c r="L405" s="97"/>
      <c r="M405" s="97"/>
      <c r="N405" s="97"/>
      <c r="O405" s="97"/>
      <c r="P405" s="97"/>
      <c r="Q405" s="97"/>
      <c r="R405" s="97"/>
      <c r="S405" s="97"/>
      <c r="T405" s="97"/>
      <c r="U405" s="97"/>
      <c r="V405" s="97"/>
      <c r="W405" s="97"/>
      <c r="X405" s="97"/>
      <c r="Y405" s="97"/>
      <c r="Z405" s="97"/>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row>
    <row r="406" spans="1:79" s="85" customFormat="1" x14ac:dyDescent="0.2">
      <c r="A406" s="154"/>
      <c r="B406" s="95"/>
      <c r="C406" s="95"/>
      <c r="D406" s="131"/>
      <c r="E406" s="146"/>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c r="AG406" s="90"/>
      <c r="AH406" s="90"/>
      <c r="AI406" s="90"/>
      <c r="AJ406" s="90"/>
      <c r="AK406" s="90"/>
      <c r="AL406" s="90"/>
      <c r="AM406" s="90"/>
      <c r="AN406" s="90"/>
      <c r="AO406" s="90"/>
      <c r="AP406" s="90"/>
      <c r="AQ406" s="90"/>
      <c r="AR406" s="90"/>
      <c r="AS406" s="90"/>
      <c r="AT406" s="90"/>
      <c r="AU406" s="90"/>
      <c r="AV406" s="90"/>
      <c r="AW406" s="90"/>
      <c r="AX406" s="90"/>
      <c r="AY406" s="90"/>
      <c r="AZ406" s="90"/>
      <c r="BA406" s="90"/>
      <c r="BB406" s="90"/>
      <c r="BC406" s="90"/>
      <c r="BD406" s="90"/>
      <c r="BE406" s="90"/>
      <c r="BF406" s="90"/>
      <c r="BG406" s="90"/>
      <c r="BH406" s="90"/>
      <c r="BI406" s="90"/>
      <c r="BJ406" s="90"/>
      <c r="BK406" s="90"/>
      <c r="BL406" s="90"/>
      <c r="BM406" s="90"/>
      <c r="BN406" s="90"/>
      <c r="BO406" s="90"/>
      <c r="BP406" s="90"/>
      <c r="BQ406" s="90"/>
      <c r="BR406" s="90"/>
      <c r="BS406" s="90"/>
      <c r="BT406" s="90"/>
      <c r="BU406" s="90"/>
      <c r="BV406" s="90"/>
      <c r="BW406" s="90"/>
      <c r="BX406" s="90"/>
      <c r="BY406" s="90"/>
      <c r="BZ406" s="90"/>
      <c r="CA406" s="90"/>
    </row>
    <row r="407" spans="1:79" s="85" customFormat="1" x14ac:dyDescent="0.2">
      <c r="A407" s="154"/>
      <c r="B407" s="95"/>
      <c r="C407" s="95"/>
      <c r="D407" s="131"/>
      <c r="E407" s="146"/>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c r="AG407" s="90"/>
      <c r="AH407" s="90"/>
      <c r="AI407" s="90"/>
      <c r="AJ407" s="90"/>
      <c r="AK407" s="90"/>
      <c r="AL407" s="90"/>
      <c r="AM407" s="90"/>
      <c r="AN407" s="90"/>
      <c r="AO407" s="90"/>
      <c r="AP407" s="90"/>
      <c r="AQ407" s="90"/>
      <c r="AR407" s="90"/>
      <c r="AS407" s="90"/>
      <c r="AT407" s="90"/>
      <c r="AU407" s="90"/>
      <c r="AV407" s="90"/>
      <c r="AW407" s="90"/>
      <c r="AX407" s="90"/>
      <c r="AY407" s="90"/>
      <c r="AZ407" s="90"/>
      <c r="BA407" s="90"/>
      <c r="BB407" s="90"/>
      <c r="BC407" s="90"/>
      <c r="BD407" s="90"/>
      <c r="BE407" s="90"/>
      <c r="BF407" s="90"/>
      <c r="BG407" s="90"/>
      <c r="BH407" s="90"/>
      <c r="BI407" s="90"/>
      <c r="BJ407" s="90"/>
      <c r="BK407" s="90"/>
      <c r="BL407" s="90"/>
      <c r="BM407" s="90"/>
      <c r="BN407" s="90"/>
      <c r="BO407" s="90"/>
      <c r="BP407" s="90"/>
      <c r="BQ407" s="90"/>
      <c r="BR407" s="90"/>
      <c r="BS407" s="90"/>
      <c r="BT407" s="90"/>
      <c r="BU407" s="90"/>
      <c r="BV407" s="90"/>
      <c r="BW407" s="90"/>
      <c r="BX407" s="90"/>
      <c r="BY407" s="90"/>
      <c r="BZ407" s="90"/>
      <c r="CA407" s="90"/>
    </row>
    <row r="408" spans="1:79" s="85" customFormat="1" x14ac:dyDescent="0.2">
      <c r="A408" s="154"/>
      <c r="B408" s="95"/>
      <c r="C408" s="95"/>
      <c r="D408" s="131"/>
      <c r="E408" s="146"/>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c r="AG408" s="90"/>
      <c r="AH408" s="90"/>
      <c r="AI408" s="90"/>
      <c r="AJ408" s="90"/>
      <c r="AK408" s="90"/>
      <c r="AL408" s="90"/>
      <c r="AM408" s="90"/>
      <c r="AN408" s="90"/>
      <c r="AO408" s="90"/>
      <c r="AP408" s="90"/>
      <c r="AQ408" s="90"/>
      <c r="AR408" s="90"/>
      <c r="AS408" s="90"/>
      <c r="AT408" s="90"/>
      <c r="AU408" s="90"/>
      <c r="AV408" s="90"/>
      <c r="AW408" s="90"/>
      <c r="AX408" s="90"/>
      <c r="AY408" s="90"/>
      <c r="AZ408" s="90"/>
      <c r="BA408" s="90"/>
      <c r="BB408" s="90"/>
      <c r="BC408" s="90"/>
      <c r="BD408" s="90"/>
      <c r="BE408" s="90"/>
      <c r="BF408" s="90"/>
      <c r="BG408" s="90"/>
      <c r="BH408" s="90"/>
      <c r="BI408" s="90"/>
      <c r="BJ408" s="90"/>
      <c r="BK408" s="90"/>
      <c r="BL408" s="90"/>
      <c r="BM408" s="90"/>
      <c r="BN408" s="90"/>
      <c r="BO408" s="90"/>
      <c r="BP408" s="90"/>
      <c r="BQ408" s="90"/>
      <c r="BR408" s="90"/>
      <c r="BS408" s="90"/>
      <c r="BT408" s="90"/>
      <c r="BU408" s="90"/>
      <c r="BV408" s="90"/>
      <c r="BW408" s="90"/>
      <c r="BX408" s="90"/>
      <c r="BY408" s="90"/>
      <c r="BZ408" s="90"/>
      <c r="CA408" s="90"/>
    </row>
    <row r="409" spans="1:79" s="98" customFormat="1" x14ac:dyDescent="0.2">
      <c r="A409" s="154"/>
      <c r="B409" s="95"/>
      <c r="C409" s="95"/>
      <c r="D409" s="143"/>
      <c r="E409" s="146"/>
      <c r="F409" s="97"/>
      <c r="G409" s="97"/>
      <c r="H409" s="97"/>
      <c r="I409" s="97"/>
      <c r="J409" s="97"/>
      <c r="K409" s="97"/>
      <c r="L409" s="97"/>
      <c r="M409" s="97"/>
      <c r="N409" s="97"/>
      <c r="O409" s="97"/>
      <c r="P409" s="97"/>
      <c r="Q409" s="97"/>
      <c r="R409" s="97"/>
      <c r="S409" s="97"/>
      <c r="T409" s="97"/>
      <c r="U409" s="97"/>
      <c r="V409" s="97"/>
      <c r="W409" s="97"/>
      <c r="X409" s="97"/>
      <c r="Y409" s="97"/>
      <c r="Z409" s="97"/>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row>
    <row r="410" spans="1:79" s="85" customFormat="1" x14ac:dyDescent="0.2">
      <c r="A410" s="154"/>
      <c r="B410" s="95"/>
      <c r="C410" s="95"/>
      <c r="D410" s="131"/>
      <c r="E410" s="146"/>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c r="AG410" s="90"/>
      <c r="AH410" s="90"/>
      <c r="AI410" s="90"/>
      <c r="AJ410" s="90"/>
      <c r="AK410" s="90"/>
      <c r="AL410" s="90"/>
      <c r="AM410" s="90"/>
      <c r="AN410" s="90"/>
      <c r="AO410" s="90"/>
      <c r="AP410" s="90"/>
      <c r="AQ410" s="90"/>
      <c r="AR410" s="90"/>
      <c r="AS410" s="90"/>
      <c r="AT410" s="90"/>
      <c r="AU410" s="90"/>
      <c r="AV410" s="90"/>
      <c r="AW410" s="90"/>
      <c r="AX410" s="90"/>
      <c r="AY410" s="90"/>
      <c r="AZ410" s="90"/>
      <c r="BA410" s="90"/>
      <c r="BB410" s="90"/>
      <c r="BC410" s="90"/>
      <c r="BD410" s="90"/>
      <c r="BE410" s="90"/>
      <c r="BF410" s="90"/>
      <c r="BG410" s="90"/>
      <c r="BH410" s="90"/>
      <c r="BI410" s="90"/>
      <c r="BJ410" s="90"/>
      <c r="BK410" s="90"/>
      <c r="BL410" s="90"/>
      <c r="BM410" s="90"/>
      <c r="BN410" s="90"/>
      <c r="BO410" s="90"/>
      <c r="BP410" s="90"/>
      <c r="BQ410" s="90"/>
      <c r="BR410" s="90"/>
      <c r="BS410" s="90"/>
      <c r="BT410" s="90"/>
      <c r="BU410" s="90"/>
      <c r="BV410" s="90"/>
      <c r="BW410" s="90"/>
      <c r="BX410" s="90"/>
      <c r="BY410" s="90"/>
      <c r="BZ410" s="90"/>
      <c r="CA410" s="90"/>
    </row>
    <row r="411" spans="1:79" s="98" customFormat="1" x14ac:dyDescent="0.2">
      <c r="A411" s="154"/>
      <c r="B411" s="95"/>
      <c r="C411" s="95"/>
      <c r="D411" s="143"/>
      <c r="E411" s="146"/>
      <c r="F411" s="97"/>
      <c r="G411" s="97"/>
      <c r="H411" s="97"/>
      <c r="I411" s="97"/>
      <c r="J411" s="97"/>
      <c r="K411" s="97"/>
      <c r="L411" s="97"/>
      <c r="M411" s="97"/>
      <c r="N411" s="97"/>
      <c r="O411" s="97"/>
      <c r="P411" s="97"/>
      <c r="Q411" s="97"/>
      <c r="R411" s="97"/>
      <c r="S411" s="97"/>
      <c r="T411" s="97"/>
      <c r="U411" s="97"/>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row>
    <row r="412" spans="1:79" s="98" customFormat="1" x14ac:dyDescent="0.2">
      <c r="A412" s="154"/>
      <c r="B412" s="95"/>
      <c r="C412" s="95"/>
      <c r="D412" s="143"/>
      <c r="E412" s="146"/>
      <c r="F412" s="97"/>
      <c r="G412" s="97"/>
      <c r="H412" s="97"/>
      <c r="I412" s="97"/>
      <c r="J412" s="97"/>
      <c r="K412" s="97"/>
      <c r="L412" s="97"/>
      <c r="M412" s="97"/>
      <c r="N412" s="97"/>
      <c r="O412" s="97"/>
      <c r="P412" s="97"/>
      <c r="Q412" s="97"/>
      <c r="R412" s="97"/>
      <c r="S412" s="97"/>
      <c r="T412" s="97"/>
      <c r="U412" s="97"/>
      <c r="V412" s="97"/>
      <c r="W412" s="97"/>
      <c r="X412" s="97"/>
      <c r="Y412" s="97"/>
      <c r="Z412" s="97"/>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7"/>
      <c r="BK412" s="97"/>
      <c r="BL412" s="97"/>
      <c r="BM412" s="97"/>
      <c r="BN412" s="97"/>
      <c r="BO412" s="97"/>
      <c r="BP412" s="97"/>
      <c r="BQ412" s="97"/>
      <c r="BR412" s="97"/>
      <c r="BS412" s="97"/>
      <c r="BT412" s="97"/>
      <c r="BU412" s="97"/>
      <c r="BV412" s="97"/>
      <c r="BW412" s="97"/>
      <c r="BX412" s="97"/>
      <c r="BY412" s="97"/>
      <c r="BZ412" s="97"/>
      <c r="CA412" s="97"/>
    </row>
    <row r="413" spans="1:79" s="85" customFormat="1" x14ac:dyDescent="0.2">
      <c r="A413" s="154"/>
      <c r="B413" s="95"/>
      <c r="C413" s="95"/>
      <c r="D413" s="131"/>
      <c r="E413" s="146"/>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c r="AG413" s="90"/>
      <c r="AH413" s="90"/>
      <c r="AI413" s="90"/>
      <c r="AJ413" s="90"/>
      <c r="AK413" s="90"/>
      <c r="AL413" s="90"/>
      <c r="AM413" s="90"/>
      <c r="AN413" s="90"/>
      <c r="AO413" s="90"/>
      <c r="AP413" s="90"/>
      <c r="AQ413" s="90"/>
      <c r="AR413" s="90"/>
      <c r="AS413" s="90"/>
      <c r="AT413" s="90"/>
      <c r="AU413" s="90"/>
      <c r="AV413" s="90"/>
      <c r="AW413" s="90"/>
      <c r="AX413" s="90"/>
      <c r="AY413" s="90"/>
      <c r="AZ413" s="90"/>
      <c r="BA413" s="90"/>
      <c r="BB413" s="90"/>
      <c r="BC413" s="90"/>
      <c r="BD413" s="90"/>
      <c r="BE413" s="90"/>
      <c r="BF413" s="90"/>
      <c r="BG413" s="90"/>
      <c r="BH413" s="90"/>
      <c r="BI413" s="90"/>
      <c r="BJ413" s="90"/>
      <c r="BK413" s="90"/>
      <c r="BL413" s="90"/>
      <c r="BM413" s="90"/>
      <c r="BN413" s="90"/>
      <c r="BO413" s="90"/>
      <c r="BP413" s="90"/>
      <c r="BQ413" s="90"/>
      <c r="BR413" s="90"/>
      <c r="BS413" s="90"/>
      <c r="BT413" s="90"/>
      <c r="BU413" s="90"/>
      <c r="BV413" s="90"/>
      <c r="BW413" s="90"/>
      <c r="BX413" s="90"/>
      <c r="BY413" s="90"/>
      <c r="BZ413" s="90"/>
      <c r="CA413" s="90"/>
    </row>
    <row r="414" spans="1:79" s="98" customFormat="1" x14ac:dyDescent="0.2">
      <c r="A414" s="154"/>
      <c r="B414" s="95"/>
      <c r="C414" s="95"/>
      <c r="D414" s="143"/>
      <c r="E414" s="146"/>
      <c r="F414" s="97"/>
      <c r="G414" s="97"/>
      <c r="H414" s="97"/>
      <c r="I414" s="97"/>
      <c r="J414" s="97"/>
      <c r="K414" s="97"/>
      <c r="L414" s="97"/>
      <c r="M414" s="97"/>
      <c r="N414" s="97"/>
      <c r="O414" s="97"/>
      <c r="P414" s="97"/>
      <c r="Q414" s="97"/>
      <c r="R414" s="97"/>
      <c r="S414" s="97"/>
      <c r="T414" s="97"/>
      <c r="U414" s="97"/>
      <c r="V414" s="97"/>
      <c r="W414" s="97"/>
      <c r="X414" s="97"/>
      <c r="Y414" s="97"/>
      <c r="Z414" s="97"/>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row>
    <row r="415" spans="1:79" s="98" customFormat="1" x14ac:dyDescent="0.2">
      <c r="A415" s="154"/>
      <c r="B415" s="95"/>
      <c r="C415" s="95"/>
      <c r="D415" s="143"/>
      <c r="E415" s="146"/>
      <c r="F415" s="97"/>
      <c r="G415" s="97"/>
      <c r="H415" s="97"/>
      <c r="I415" s="97"/>
      <c r="J415" s="97"/>
      <c r="K415" s="97"/>
      <c r="L415" s="97"/>
      <c r="M415" s="97"/>
      <c r="N415" s="97"/>
      <c r="O415" s="97"/>
      <c r="P415" s="97"/>
      <c r="Q415" s="97"/>
      <c r="R415" s="97"/>
      <c r="S415" s="97"/>
      <c r="T415" s="97"/>
      <c r="U415" s="97"/>
      <c r="V415" s="97"/>
      <c r="W415" s="97"/>
      <c r="X415" s="97"/>
      <c r="Y415" s="97"/>
      <c r="Z415" s="97"/>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97"/>
      <c r="BB415" s="97"/>
      <c r="BC415" s="97"/>
      <c r="BD415" s="97"/>
      <c r="BE415" s="97"/>
      <c r="BF415" s="97"/>
      <c r="BG415" s="97"/>
      <c r="BH415" s="97"/>
      <c r="BI415" s="97"/>
      <c r="BJ415" s="97"/>
      <c r="BK415" s="97"/>
      <c r="BL415" s="97"/>
      <c r="BM415" s="97"/>
      <c r="BN415" s="97"/>
      <c r="BO415" s="97"/>
      <c r="BP415" s="97"/>
      <c r="BQ415" s="97"/>
      <c r="BR415" s="97"/>
      <c r="BS415" s="97"/>
      <c r="BT415" s="97"/>
      <c r="BU415" s="97"/>
      <c r="BV415" s="97"/>
      <c r="BW415" s="97"/>
      <c r="BX415" s="97"/>
      <c r="BY415" s="97"/>
      <c r="BZ415" s="97"/>
      <c r="CA415" s="97"/>
    </row>
    <row r="416" spans="1:79" s="85" customFormat="1" x14ac:dyDescent="0.2">
      <c r="A416" s="151"/>
      <c r="B416" s="95"/>
      <c r="C416" s="95"/>
      <c r="D416" s="131"/>
      <c r="E416" s="146"/>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c r="AG416" s="90"/>
      <c r="AH416" s="90"/>
      <c r="AI416" s="90"/>
      <c r="AJ416" s="90"/>
      <c r="AK416" s="90"/>
      <c r="AL416" s="90"/>
      <c r="AM416" s="90"/>
      <c r="AN416" s="90"/>
      <c r="AO416" s="90"/>
      <c r="AP416" s="90"/>
      <c r="AQ416" s="90"/>
      <c r="AR416" s="90"/>
      <c r="AS416" s="90"/>
      <c r="AT416" s="90"/>
      <c r="AU416" s="90"/>
      <c r="AV416" s="90"/>
      <c r="AW416" s="90"/>
      <c r="AX416" s="90"/>
      <c r="AY416" s="90"/>
      <c r="AZ416" s="90"/>
      <c r="BA416" s="90"/>
      <c r="BB416" s="90"/>
      <c r="BC416" s="90"/>
      <c r="BD416" s="90"/>
      <c r="BE416" s="90"/>
      <c r="BF416" s="90"/>
      <c r="BG416" s="90"/>
      <c r="BH416" s="90"/>
      <c r="BI416" s="90"/>
      <c r="BJ416" s="90"/>
      <c r="BK416" s="90"/>
      <c r="BL416" s="90"/>
      <c r="BM416" s="90"/>
      <c r="BN416" s="90"/>
      <c r="BO416" s="90"/>
      <c r="BP416" s="90"/>
      <c r="BQ416" s="90"/>
      <c r="BR416" s="90"/>
      <c r="BS416" s="90"/>
      <c r="BT416" s="90"/>
      <c r="BU416" s="90"/>
      <c r="BV416" s="90"/>
      <c r="BW416" s="90"/>
      <c r="BX416" s="90"/>
      <c r="BY416" s="90"/>
      <c r="BZ416" s="90"/>
      <c r="CA416" s="90"/>
    </row>
    <row r="417" spans="1:79" s="85" customFormat="1" x14ac:dyDescent="0.2">
      <c r="A417" s="151"/>
      <c r="B417" s="95"/>
      <c r="C417" s="95"/>
      <c r="D417" s="131"/>
      <c r="E417" s="146"/>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c r="AG417" s="90"/>
      <c r="AH417" s="90"/>
      <c r="AI417" s="90"/>
      <c r="AJ417" s="90"/>
      <c r="AK417" s="90"/>
      <c r="AL417" s="90"/>
      <c r="AM417" s="90"/>
      <c r="AN417" s="90"/>
      <c r="AO417" s="90"/>
      <c r="AP417" s="90"/>
      <c r="AQ417" s="90"/>
      <c r="AR417" s="90"/>
      <c r="AS417" s="90"/>
      <c r="AT417" s="90"/>
      <c r="AU417" s="90"/>
      <c r="AV417" s="90"/>
      <c r="AW417" s="90"/>
      <c r="AX417" s="90"/>
      <c r="AY417" s="90"/>
      <c r="AZ417" s="90"/>
      <c r="BA417" s="90"/>
      <c r="BB417" s="90"/>
      <c r="BC417" s="90"/>
      <c r="BD417" s="90"/>
      <c r="BE417" s="90"/>
      <c r="BF417" s="90"/>
      <c r="BG417" s="90"/>
      <c r="BH417" s="90"/>
      <c r="BI417" s="90"/>
      <c r="BJ417" s="90"/>
      <c r="BK417" s="90"/>
      <c r="BL417" s="90"/>
      <c r="BM417" s="90"/>
      <c r="BN417" s="90"/>
      <c r="BO417" s="90"/>
      <c r="BP417" s="90"/>
      <c r="BQ417" s="90"/>
      <c r="BR417" s="90"/>
      <c r="BS417" s="90"/>
      <c r="BT417" s="90"/>
      <c r="BU417" s="90"/>
      <c r="BV417" s="90"/>
      <c r="BW417" s="90"/>
      <c r="BX417" s="90"/>
      <c r="BY417" s="90"/>
      <c r="BZ417" s="90"/>
      <c r="CA417" s="90"/>
    </row>
    <row r="418" spans="1:79" s="85" customFormat="1" x14ac:dyDescent="0.2">
      <c r="A418" s="151"/>
      <c r="B418" s="95"/>
      <c r="C418" s="95"/>
      <c r="D418" s="131"/>
      <c r="E418" s="146"/>
      <c r="F418" s="90"/>
      <c r="G418" s="90"/>
      <c r="H418" s="90"/>
      <c r="I418" s="90"/>
      <c r="J418" s="90"/>
      <c r="K418" s="90"/>
      <c r="L418" s="90"/>
      <c r="M418" s="90"/>
      <c r="N418" s="90"/>
      <c r="O418" s="90"/>
      <c r="P418" s="90"/>
      <c r="Q418" s="90"/>
      <c r="R418" s="90"/>
      <c r="S418" s="90"/>
      <c r="T418" s="90"/>
      <c r="U418" s="90"/>
      <c r="V418" s="90"/>
      <c r="W418" s="90"/>
      <c r="X418" s="90"/>
      <c r="Y418" s="90"/>
      <c r="Z418" s="90"/>
      <c r="AA418" s="90"/>
      <c r="AB418" s="90"/>
      <c r="AC418" s="90"/>
      <c r="AD418" s="90"/>
      <c r="AE418" s="90"/>
      <c r="AF418" s="90"/>
      <c r="AG418" s="90"/>
      <c r="AH418" s="90"/>
      <c r="AI418" s="90"/>
      <c r="AJ418" s="90"/>
      <c r="AK418" s="90"/>
      <c r="AL418" s="90"/>
      <c r="AM418" s="90"/>
      <c r="AN418" s="90"/>
      <c r="AO418" s="90"/>
      <c r="AP418" s="90"/>
      <c r="AQ418" s="90"/>
      <c r="AR418" s="90"/>
      <c r="AS418" s="90"/>
      <c r="AT418" s="90"/>
      <c r="AU418" s="90"/>
      <c r="AV418" s="90"/>
      <c r="AW418" s="90"/>
      <c r="AX418" s="90"/>
      <c r="AY418" s="90"/>
      <c r="AZ418" s="90"/>
      <c r="BA418" s="90"/>
      <c r="BB418" s="90"/>
      <c r="BC418" s="90"/>
      <c r="BD418" s="90"/>
      <c r="BE418" s="90"/>
      <c r="BF418" s="90"/>
      <c r="BG418" s="90"/>
      <c r="BH418" s="90"/>
      <c r="BI418" s="90"/>
      <c r="BJ418" s="90"/>
      <c r="BK418" s="90"/>
      <c r="BL418" s="90"/>
      <c r="BM418" s="90"/>
      <c r="BN418" s="90"/>
      <c r="BO418" s="90"/>
      <c r="BP418" s="90"/>
      <c r="BQ418" s="90"/>
      <c r="BR418" s="90"/>
      <c r="BS418" s="90"/>
      <c r="BT418" s="90"/>
      <c r="BU418" s="90"/>
      <c r="BV418" s="90"/>
      <c r="BW418" s="90"/>
      <c r="BX418" s="90"/>
      <c r="BY418" s="90"/>
      <c r="BZ418" s="90"/>
      <c r="CA418" s="90"/>
    </row>
    <row r="419" spans="1:79" s="85" customFormat="1" x14ac:dyDescent="0.2">
      <c r="A419" s="154"/>
      <c r="B419" s="95"/>
      <c r="C419" s="95"/>
      <c r="D419" s="131"/>
      <c r="E419" s="146"/>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c r="AG419" s="90"/>
      <c r="AH419" s="90"/>
      <c r="AI419" s="90"/>
      <c r="AJ419" s="90"/>
      <c r="AK419" s="90"/>
      <c r="AL419" s="90"/>
      <c r="AM419" s="90"/>
      <c r="AN419" s="90"/>
      <c r="AO419" s="90"/>
      <c r="AP419" s="90"/>
      <c r="AQ419" s="90"/>
      <c r="AR419" s="90"/>
      <c r="AS419" s="90"/>
      <c r="AT419" s="90"/>
      <c r="AU419" s="90"/>
      <c r="AV419" s="90"/>
      <c r="AW419" s="90"/>
      <c r="AX419" s="90"/>
      <c r="AY419" s="90"/>
      <c r="AZ419" s="90"/>
      <c r="BA419" s="90"/>
      <c r="BB419" s="90"/>
      <c r="BC419" s="90"/>
      <c r="BD419" s="90"/>
      <c r="BE419" s="90"/>
      <c r="BF419" s="90"/>
      <c r="BG419" s="90"/>
      <c r="BH419" s="90"/>
      <c r="BI419" s="90"/>
      <c r="BJ419" s="90"/>
      <c r="BK419" s="90"/>
      <c r="BL419" s="90"/>
      <c r="BM419" s="90"/>
      <c r="BN419" s="90"/>
      <c r="BO419" s="90"/>
      <c r="BP419" s="90"/>
      <c r="BQ419" s="90"/>
      <c r="BR419" s="90"/>
      <c r="BS419" s="90"/>
      <c r="BT419" s="90"/>
      <c r="BU419" s="90"/>
      <c r="BV419" s="90"/>
      <c r="BW419" s="90"/>
      <c r="BX419" s="90"/>
      <c r="BY419" s="90"/>
      <c r="BZ419" s="90"/>
      <c r="CA419" s="90"/>
    </row>
    <row r="420" spans="1:79" s="85" customFormat="1" x14ac:dyDescent="0.2">
      <c r="A420" s="151"/>
      <c r="B420" s="95"/>
      <c r="C420" s="95"/>
      <c r="D420" s="131"/>
      <c r="E420" s="146"/>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c r="AG420" s="90"/>
      <c r="AH420" s="90"/>
      <c r="AI420" s="90"/>
      <c r="AJ420" s="90"/>
      <c r="AK420" s="90"/>
      <c r="AL420" s="90"/>
      <c r="AM420" s="90"/>
      <c r="AN420" s="90"/>
      <c r="AO420" s="90"/>
      <c r="AP420" s="90"/>
      <c r="AQ420" s="90"/>
      <c r="AR420" s="90"/>
      <c r="AS420" s="90"/>
      <c r="AT420" s="90"/>
      <c r="AU420" s="90"/>
      <c r="AV420" s="90"/>
      <c r="AW420" s="90"/>
      <c r="AX420" s="90"/>
      <c r="AY420" s="90"/>
      <c r="AZ420" s="90"/>
      <c r="BA420" s="90"/>
      <c r="BB420" s="90"/>
      <c r="BC420" s="90"/>
      <c r="BD420" s="90"/>
      <c r="BE420" s="90"/>
      <c r="BF420" s="90"/>
      <c r="BG420" s="90"/>
      <c r="BH420" s="90"/>
      <c r="BI420" s="90"/>
      <c r="BJ420" s="90"/>
      <c r="BK420" s="90"/>
      <c r="BL420" s="90"/>
      <c r="BM420" s="90"/>
      <c r="BN420" s="90"/>
      <c r="BO420" s="90"/>
      <c r="BP420" s="90"/>
      <c r="BQ420" s="90"/>
      <c r="BR420" s="90"/>
      <c r="BS420" s="90"/>
      <c r="BT420" s="90"/>
      <c r="BU420" s="90"/>
      <c r="BV420" s="90"/>
      <c r="BW420" s="90"/>
      <c r="BX420" s="90"/>
      <c r="BY420" s="90"/>
      <c r="BZ420" s="90"/>
      <c r="CA420" s="90"/>
    </row>
    <row r="421" spans="1:79" s="85" customFormat="1" x14ac:dyDescent="0.2">
      <c r="A421" s="151"/>
      <c r="B421" s="95"/>
      <c r="C421" s="95"/>
      <c r="D421" s="131"/>
      <c r="E421" s="146"/>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c r="AG421" s="90"/>
      <c r="AH421" s="90"/>
      <c r="AI421" s="90"/>
      <c r="AJ421" s="90"/>
      <c r="AK421" s="90"/>
      <c r="AL421" s="90"/>
      <c r="AM421" s="90"/>
      <c r="AN421" s="90"/>
      <c r="AO421" s="90"/>
      <c r="AP421" s="90"/>
      <c r="AQ421" s="90"/>
      <c r="AR421" s="90"/>
      <c r="AS421" s="90"/>
      <c r="AT421" s="90"/>
      <c r="AU421" s="90"/>
      <c r="AV421" s="90"/>
      <c r="AW421" s="90"/>
      <c r="AX421" s="90"/>
      <c r="AY421" s="90"/>
      <c r="AZ421" s="90"/>
      <c r="BA421" s="90"/>
      <c r="BB421" s="90"/>
      <c r="BC421" s="90"/>
      <c r="BD421" s="90"/>
      <c r="BE421" s="90"/>
      <c r="BF421" s="90"/>
      <c r="BG421" s="90"/>
      <c r="BH421" s="90"/>
      <c r="BI421" s="90"/>
      <c r="BJ421" s="90"/>
      <c r="BK421" s="90"/>
      <c r="BL421" s="90"/>
      <c r="BM421" s="90"/>
      <c r="BN421" s="90"/>
      <c r="BO421" s="90"/>
      <c r="BP421" s="90"/>
      <c r="BQ421" s="90"/>
      <c r="BR421" s="90"/>
      <c r="BS421" s="90"/>
      <c r="BT421" s="90"/>
      <c r="BU421" s="90"/>
      <c r="BV421" s="90"/>
      <c r="BW421" s="90"/>
      <c r="BX421" s="90"/>
      <c r="BY421" s="90"/>
      <c r="BZ421" s="90"/>
      <c r="CA421" s="90"/>
    </row>
    <row r="422" spans="1:79" s="85" customFormat="1" x14ac:dyDescent="0.2">
      <c r="A422" s="151"/>
      <c r="B422" s="95"/>
      <c r="C422" s="95"/>
      <c r="D422" s="131"/>
      <c r="E422" s="146"/>
      <c r="F422" s="90"/>
      <c r="G422" s="90"/>
      <c r="H422" s="90"/>
      <c r="I422" s="90"/>
      <c r="J422" s="90"/>
      <c r="K422" s="90"/>
      <c r="L422" s="90"/>
      <c r="M422" s="90"/>
      <c r="N422" s="90"/>
      <c r="O422" s="90"/>
      <c r="P422" s="90"/>
      <c r="Q422" s="90"/>
      <c r="R422" s="90"/>
      <c r="S422" s="90"/>
      <c r="T422" s="90"/>
      <c r="U422" s="90"/>
      <c r="V422" s="90"/>
      <c r="W422" s="90"/>
      <c r="X422" s="90"/>
      <c r="Y422" s="90"/>
      <c r="Z422" s="90"/>
      <c r="AA422" s="90"/>
      <c r="AB422" s="90"/>
      <c r="AC422" s="90"/>
      <c r="AD422" s="90"/>
      <c r="AE422" s="90"/>
      <c r="AF422" s="90"/>
      <c r="AG422" s="90"/>
      <c r="AH422" s="90"/>
      <c r="AI422" s="90"/>
      <c r="AJ422" s="90"/>
      <c r="AK422" s="90"/>
      <c r="AL422" s="90"/>
      <c r="AM422" s="90"/>
      <c r="AN422" s="90"/>
      <c r="AO422" s="90"/>
      <c r="AP422" s="90"/>
      <c r="AQ422" s="90"/>
      <c r="AR422" s="90"/>
      <c r="AS422" s="90"/>
      <c r="AT422" s="90"/>
      <c r="AU422" s="90"/>
      <c r="AV422" s="90"/>
      <c r="AW422" s="90"/>
      <c r="AX422" s="90"/>
      <c r="AY422" s="90"/>
      <c r="AZ422" s="90"/>
      <c r="BA422" s="90"/>
      <c r="BB422" s="90"/>
      <c r="BC422" s="90"/>
      <c r="BD422" s="90"/>
      <c r="BE422" s="90"/>
      <c r="BF422" s="90"/>
      <c r="BG422" s="90"/>
      <c r="BH422" s="90"/>
      <c r="BI422" s="90"/>
      <c r="BJ422" s="90"/>
      <c r="BK422" s="90"/>
      <c r="BL422" s="90"/>
      <c r="BM422" s="90"/>
      <c r="BN422" s="90"/>
      <c r="BO422" s="90"/>
      <c r="BP422" s="90"/>
      <c r="BQ422" s="90"/>
      <c r="BR422" s="90"/>
      <c r="BS422" s="90"/>
      <c r="BT422" s="90"/>
      <c r="BU422" s="90"/>
      <c r="BV422" s="90"/>
      <c r="BW422" s="90"/>
      <c r="BX422" s="90"/>
      <c r="BY422" s="90"/>
      <c r="BZ422" s="90"/>
      <c r="CA422" s="90"/>
    </row>
    <row r="423" spans="1:79" s="85" customFormat="1" x14ac:dyDescent="0.2">
      <c r="A423" s="151"/>
      <c r="B423" s="95"/>
      <c r="C423" s="95"/>
      <c r="D423" s="131"/>
      <c r="E423" s="146"/>
      <c r="F423" s="90"/>
      <c r="G423" s="90"/>
      <c r="H423" s="90"/>
      <c r="I423" s="90"/>
      <c r="J423" s="90"/>
      <c r="K423" s="90"/>
      <c r="L423" s="90"/>
      <c r="M423" s="90"/>
      <c r="N423" s="90"/>
      <c r="O423" s="90"/>
      <c r="P423" s="90"/>
      <c r="Q423" s="90"/>
      <c r="R423" s="90"/>
      <c r="S423" s="90"/>
      <c r="T423" s="90"/>
      <c r="U423" s="90"/>
      <c r="V423" s="90"/>
      <c r="W423" s="90"/>
      <c r="X423" s="90"/>
      <c r="Y423" s="90"/>
      <c r="Z423" s="90"/>
      <c r="AA423" s="90"/>
      <c r="AB423" s="90"/>
      <c r="AC423" s="90"/>
      <c r="AD423" s="90"/>
      <c r="AE423" s="90"/>
      <c r="AF423" s="90"/>
      <c r="AG423" s="90"/>
      <c r="AH423" s="90"/>
      <c r="AI423" s="90"/>
      <c r="AJ423" s="90"/>
      <c r="AK423" s="90"/>
      <c r="AL423" s="90"/>
      <c r="AM423" s="90"/>
      <c r="AN423" s="90"/>
      <c r="AO423" s="90"/>
      <c r="AP423" s="90"/>
      <c r="AQ423" s="90"/>
      <c r="AR423" s="90"/>
      <c r="AS423" s="90"/>
      <c r="AT423" s="90"/>
      <c r="AU423" s="90"/>
      <c r="AV423" s="90"/>
      <c r="AW423" s="90"/>
      <c r="AX423" s="90"/>
      <c r="AY423" s="90"/>
      <c r="AZ423" s="90"/>
      <c r="BA423" s="90"/>
      <c r="BB423" s="90"/>
      <c r="BC423" s="90"/>
      <c r="BD423" s="90"/>
      <c r="BE423" s="90"/>
      <c r="BF423" s="90"/>
      <c r="BG423" s="90"/>
      <c r="BH423" s="90"/>
      <c r="BI423" s="90"/>
      <c r="BJ423" s="90"/>
      <c r="BK423" s="90"/>
      <c r="BL423" s="90"/>
      <c r="BM423" s="90"/>
      <c r="BN423" s="90"/>
      <c r="BO423" s="90"/>
      <c r="BP423" s="90"/>
      <c r="BQ423" s="90"/>
      <c r="BR423" s="90"/>
      <c r="BS423" s="90"/>
      <c r="BT423" s="90"/>
      <c r="BU423" s="90"/>
      <c r="BV423" s="90"/>
      <c r="BW423" s="90"/>
      <c r="BX423" s="90"/>
      <c r="BY423" s="90"/>
      <c r="BZ423" s="90"/>
      <c r="CA423" s="90"/>
    </row>
    <row r="424" spans="1:79" s="98" customFormat="1" x14ac:dyDescent="0.2">
      <c r="A424" s="151"/>
      <c r="B424" s="95"/>
      <c r="C424" s="95"/>
      <c r="D424" s="143"/>
      <c r="E424" s="146"/>
      <c r="F424" s="97"/>
      <c r="G424" s="97"/>
      <c r="H424" s="97"/>
      <c r="I424" s="97"/>
      <c r="J424" s="97"/>
      <c r="K424" s="97"/>
      <c r="L424" s="97"/>
      <c r="M424" s="97"/>
      <c r="N424" s="97"/>
      <c r="O424" s="97"/>
      <c r="P424" s="97"/>
      <c r="Q424" s="97"/>
      <c r="R424" s="97"/>
      <c r="S424" s="97"/>
      <c r="T424" s="97"/>
      <c r="U424" s="97"/>
      <c r="V424" s="97"/>
      <c r="W424" s="97"/>
      <c r="X424" s="97"/>
      <c r="Y424" s="97"/>
      <c r="Z424" s="97"/>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97"/>
      <c r="BB424" s="97"/>
      <c r="BC424" s="97"/>
      <c r="BD424" s="97"/>
      <c r="BE424" s="97"/>
      <c r="BF424" s="97"/>
      <c r="BG424" s="97"/>
      <c r="BH424" s="97"/>
      <c r="BI424" s="97"/>
      <c r="BJ424" s="97"/>
      <c r="BK424" s="97"/>
      <c r="BL424" s="97"/>
      <c r="BM424" s="97"/>
      <c r="BN424" s="97"/>
      <c r="BO424" s="97"/>
      <c r="BP424" s="97"/>
      <c r="BQ424" s="97"/>
      <c r="BR424" s="97"/>
      <c r="BS424" s="97"/>
      <c r="BT424" s="97"/>
      <c r="BU424" s="97"/>
      <c r="BV424" s="97"/>
      <c r="BW424" s="97"/>
      <c r="BX424" s="97"/>
      <c r="BY424" s="97"/>
      <c r="BZ424" s="97"/>
      <c r="CA424" s="97"/>
    </row>
    <row r="425" spans="1:79" s="85" customFormat="1" x14ac:dyDescent="0.2">
      <c r="A425" s="151"/>
      <c r="B425" s="95"/>
      <c r="C425" s="95"/>
      <c r="D425" s="131"/>
      <c r="E425" s="146"/>
      <c r="F425" s="90"/>
      <c r="G425" s="90"/>
      <c r="H425" s="90"/>
      <c r="I425" s="90"/>
      <c r="J425" s="90"/>
      <c r="K425" s="90"/>
      <c r="L425" s="90"/>
      <c r="M425" s="90"/>
      <c r="N425" s="90"/>
      <c r="O425" s="90"/>
      <c r="P425" s="90"/>
      <c r="Q425" s="90"/>
      <c r="R425" s="90"/>
      <c r="S425" s="90"/>
      <c r="T425" s="90"/>
      <c r="U425" s="90"/>
      <c r="V425" s="90"/>
      <c r="W425" s="90"/>
      <c r="X425" s="90"/>
      <c r="Y425" s="90"/>
      <c r="Z425" s="90"/>
      <c r="AA425" s="90"/>
      <c r="AB425" s="90"/>
      <c r="AC425" s="90"/>
      <c r="AD425" s="90"/>
      <c r="AE425" s="90"/>
      <c r="AF425" s="90"/>
      <c r="AG425" s="90"/>
      <c r="AH425" s="90"/>
      <c r="AI425" s="90"/>
      <c r="AJ425" s="90"/>
      <c r="AK425" s="90"/>
      <c r="AL425" s="90"/>
      <c r="AM425" s="90"/>
      <c r="AN425" s="90"/>
      <c r="AO425" s="90"/>
      <c r="AP425" s="90"/>
      <c r="AQ425" s="90"/>
      <c r="AR425" s="90"/>
      <c r="AS425" s="90"/>
      <c r="AT425" s="90"/>
      <c r="AU425" s="90"/>
      <c r="AV425" s="90"/>
      <c r="AW425" s="90"/>
      <c r="AX425" s="90"/>
      <c r="AY425" s="90"/>
      <c r="AZ425" s="90"/>
      <c r="BA425" s="90"/>
      <c r="BB425" s="90"/>
      <c r="BC425" s="90"/>
      <c r="BD425" s="90"/>
      <c r="BE425" s="90"/>
      <c r="BF425" s="90"/>
      <c r="BG425" s="90"/>
      <c r="BH425" s="90"/>
      <c r="BI425" s="90"/>
      <c r="BJ425" s="90"/>
      <c r="BK425" s="90"/>
      <c r="BL425" s="90"/>
      <c r="BM425" s="90"/>
      <c r="BN425" s="90"/>
      <c r="BO425" s="90"/>
      <c r="BP425" s="90"/>
      <c r="BQ425" s="90"/>
      <c r="BR425" s="90"/>
      <c r="BS425" s="90"/>
      <c r="BT425" s="90"/>
      <c r="BU425" s="90"/>
      <c r="BV425" s="90"/>
      <c r="BW425" s="90"/>
      <c r="BX425" s="90"/>
      <c r="BY425" s="90"/>
      <c r="BZ425" s="90"/>
      <c r="CA425" s="90"/>
    </row>
    <row r="426" spans="1:79" s="85" customFormat="1" x14ac:dyDescent="0.2">
      <c r="A426" s="151"/>
      <c r="B426" s="95"/>
      <c r="C426" s="95"/>
      <c r="D426" s="131"/>
      <c r="E426" s="146"/>
      <c r="F426" s="90"/>
      <c r="G426" s="90"/>
      <c r="H426" s="90"/>
      <c r="I426" s="90"/>
      <c r="J426" s="90"/>
      <c r="K426" s="90"/>
      <c r="L426" s="90"/>
      <c r="M426" s="90"/>
      <c r="N426" s="90"/>
      <c r="O426" s="90"/>
      <c r="P426" s="90"/>
      <c r="Q426" s="90"/>
      <c r="R426" s="90"/>
      <c r="S426" s="90"/>
      <c r="T426" s="90"/>
      <c r="U426" s="90"/>
      <c r="V426" s="90"/>
      <c r="W426" s="90"/>
      <c r="X426" s="90"/>
      <c r="Y426" s="90"/>
      <c r="Z426" s="90"/>
      <c r="AA426" s="90"/>
      <c r="AB426" s="90"/>
      <c r="AC426" s="90"/>
      <c r="AD426" s="90"/>
      <c r="AE426" s="90"/>
      <c r="AF426" s="90"/>
      <c r="AG426" s="90"/>
      <c r="AH426" s="90"/>
      <c r="AI426" s="90"/>
      <c r="AJ426" s="90"/>
      <c r="AK426" s="90"/>
      <c r="AL426" s="90"/>
      <c r="AM426" s="90"/>
      <c r="AN426" s="90"/>
      <c r="AO426" s="90"/>
      <c r="AP426" s="90"/>
      <c r="AQ426" s="90"/>
      <c r="AR426" s="90"/>
      <c r="AS426" s="90"/>
      <c r="AT426" s="90"/>
      <c r="AU426" s="90"/>
      <c r="AV426" s="90"/>
      <c r="AW426" s="90"/>
      <c r="AX426" s="90"/>
      <c r="AY426" s="90"/>
      <c r="AZ426" s="90"/>
      <c r="BA426" s="90"/>
      <c r="BB426" s="90"/>
      <c r="BC426" s="90"/>
      <c r="BD426" s="90"/>
      <c r="BE426" s="90"/>
      <c r="BF426" s="90"/>
      <c r="BG426" s="90"/>
      <c r="BH426" s="90"/>
      <c r="BI426" s="90"/>
      <c r="BJ426" s="90"/>
      <c r="BK426" s="90"/>
      <c r="BL426" s="90"/>
      <c r="BM426" s="90"/>
      <c r="BN426" s="90"/>
      <c r="BO426" s="90"/>
      <c r="BP426" s="90"/>
      <c r="BQ426" s="90"/>
      <c r="BR426" s="90"/>
      <c r="BS426" s="90"/>
      <c r="BT426" s="90"/>
      <c r="BU426" s="90"/>
      <c r="BV426" s="90"/>
      <c r="BW426" s="90"/>
      <c r="BX426" s="90"/>
      <c r="BY426" s="90"/>
      <c r="BZ426" s="90"/>
      <c r="CA426" s="90"/>
    </row>
    <row r="427" spans="1:79" s="85" customFormat="1" x14ac:dyDescent="0.2">
      <c r="A427" s="151"/>
      <c r="B427" s="95"/>
      <c r="C427" s="95"/>
      <c r="D427" s="131"/>
      <c r="E427" s="146"/>
      <c r="F427" s="90"/>
      <c r="G427" s="90"/>
      <c r="H427" s="90"/>
      <c r="I427" s="90"/>
      <c r="J427" s="90"/>
      <c r="K427" s="90"/>
      <c r="L427" s="90"/>
      <c r="M427" s="90"/>
      <c r="N427" s="90"/>
      <c r="O427" s="90"/>
      <c r="P427" s="90"/>
      <c r="Q427" s="90"/>
      <c r="R427" s="90"/>
      <c r="S427" s="90"/>
      <c r="T427" s="90"/>
      <c r="U427" s="90"/>
      <c r="V427" s="90"/>
      <c r="W427" s="90"/>
      <c r="X427" s="90"/>
      <c r="Y427" s="90"/>
      <c r="Z427" s="90"/>
      <c r="AA427" s="90"/>
      <c r="AB427" s="90"/>
      <c r="AC427" s="90"/>
      <c r="AD427" s="90"/>
      <c r="AE427" s="90"/>
      <c r="AF427" s="90"/>
      <c r="AG427" s="90"/>
      <c r="AH427" s="90"/>
      <c r="AI427" s="90"/>
      <c r="AJ427" s="90"/>
      <c r="AK427" s="90"/>
      <c r="AL427" s="90"/>
      <c r="AM427" s="90"/>
      <c r="AN427" s="90"/>
      <c r="AO427" s="90"/>
      <c r="AP427" s="90"/>
      <c r="AQ427" s="90"/>
      <c r="AR427" s="90"/>
      <c r="AS427" s="90"/>
      <c r="AT427" s="90"/>
      <c r="AU427" s="90"/>
      <c r="AV427" s="90"/>
      <c r="AW427" s="90"/>
      <c r="AX427" s="90"/>
      <c r="AY427" s="90"/>
      <c r="AZ427" s="90"/>
      <c r="BA427" s="90"/>
      <c r="BB427" s="90"/>
      <c r="BC427" s="90"/>
      <c r="BD427" s="90"/>
      <c r="BE427" s="90"/>
      <c r="BF427" s="90"/>
      <c r="BG427" s="90"/>
      <c r="BH427" s="90"/>
      <c r="BI427" s="90"/>
      <c r="BJ427" s="90"/>
      <c r="BK427" s="90"/>
      <c r="BL427" s="90"/>
      <c r="BM427" s="90"/>
      <c r="BN427" s="90"/>
      <c r="BO427" s="90"/>
      <c r="BP427" s="90"/>
      <c r="BQ427" s="90"/>
      <c r="BR427" s="90"/>
      <c r="BS427" s="90"/>
      <c r="BT427" s="90"/>
      <c r="BU427" s="90"/>
      <c r="BV427" s="90"/>
      <c r="BW427" s="90"/>
      <c r="BX427" s="90"/>
      <c r="BY427" s="90"/>
      <c r="BZ427" s="90"/>
      <c r="CA427" s="90"/>
    </row>
    <row r="428" spans="1:79" s="98" customFormat="1" x14ac:dyDescent="0.2">
      <c r="A428" s="151"/>
      <c r="B428" s="95"/>
      <c r="C428" s="95"/>
      <c r="D428" s="143"/>
      <c r="E428" s="146"/>
      <c r="F428" s="97"/>
      <c r="G428" s="97"/>
      <c r="H428" s="97"/>
      <c r="I428" s="97"/>
      <c r="J428" s="97"/>
      <c r="K428" s="97"/>
      <c r="L428" s="97"/>
      <c r="M428" s="97"/>
      <c r="N428" s="97"/>
      <c r="O428" s="97"/>
      <c r="P428" s="97"/>
      <c r="Q428" s="97"/>
      <c r="R428" s="97"/>
      <c r="S428" s="97"/>
      <c r="T428" s="97"/>
      <c r="U428" s="97"/>
      <c r="V428" s="97"/>
      <c r="W428" s="97"/>
      <c r="X428" s="97"/>
      <c r="Y428" s="97"/>
      <c r="Z428" s="97"/>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7"/>
      <c r="BK428" s="97"/>
      <c r="BL428" s="97"/>
      <c r="BM428" s="97"/>
      <c r="BN428" s="97"/>
      <c r="BO428" s="97"/>
      <c r="BP428" s="97"/>
      <c r="BQ428" s="97"/>
      <c r="BR428" s="97"/>
      <c r="BS428" s="97"/>
      <c r="BT428" s="97"/>
      <c r="BU428" s="97"/>
      <c r="BV428" s="97"/>
      <c r="BW428" s="97"/>
      <c r="BX428" s="97"/>
      <c r="BY428" s="97"/>
      <c r="BZ428" s="97"/>
      <c r="CA428" s="97"/>
    </row>
    <row r="429" spans="1:79" s="85" customFormat="1" x14ac:dyDescent="0.2">
      <c r="A429" s="151"/>
      <c r="B429" s="95"/>
      <c r="C429" s="95"/>
      <c r="D429" s="131"/>
      <c r="E429" s="146"/>
      <c r="F429" s="90"/>
      <c r="G429" s="90"/>
      <c r="H429" s="90"/>
      <c r="I429" s="90"/>
      <c r="J429" s="90"/>
      <c r="K429" s="90"/>
      <c r="L429" s="90"/>
      <c r="M429" s="90"/>
      <c r="N429" s="90"/>
      <c r="O429" s="90"/>
      <c r="P429" s="90"/>
      <c r="Q429" s="90"/>
      <c r="R429" s="90"/>
      <c r="S429" s="90"/>
      <c r="T429" s="90"/>
      <c r="U429" s="90"/>
      <c r="V429" s="90"/>
      <c r="W429" s="90"/>
      <c r="X429" s="90"/>
      <c r="Y429" s="90"/>
      <c r="Z429" s="90"/>
      <c r="AA429" s="90"/>
      <c r="AB429" s="90"/>
      <c r="AC429" s="90"/>
      <c r="AD429" s="90"/>
      <c r="AE429" s="90"/>
      <c r="AF429" s="90"/>
      <c r="AG429" s="90"/>
      <c r="AH429" s="90"/>
      <c r="AI429" s="90"/>
      <c r="AJ429" s="90"/>
      <c r="AK429" s="90"/>
      <c r="AL429" s="90"/>
      <c r="AM429" s="90"/>
      <c r="AN429" s="90"/>
      <c r="AO429" s="90"/>
      <c r="AP429" s="90"/>
      <c r="AQ429" s="90"/>
      <c r="AR429" s="90"/>
      <c r="AS429" s="90"/>
      <c r="AT429" s="90"/>
      <c r="AU429" s="90"/>
      <c r="AV429" s="90"/>
      <c r="AW429" s="90"/>
      <c r="AX429" s="90"/>
      <c r="AY429" s="90"/>
      <c r="AZ429" s="90"/>
      <c r="BA429" s="90"/>
      <c r="BB429" s="90"/>
      <c r="BC429" s="90"/>
      <c r="BD429" s="90"/>
      <c r="BE429" s="90"/>
      <c r="BF429" s="90"/>
      <c r="BG429" s="90"/>
      <c r="BH429" s="90"/>
      <c r="BI429" s="90"/>
      <c r="BJ429" s="90"/>
      <c r="BK429" s="90"/>
      <c r="BL429" s="90"/>
      <c r="BM429" s="90"/>
      <c r="BN429" s="90"/>
      <c r="BO429" s="90"/>
      <c r="BP429" s="90"/>
      <c r="BQ429" s="90"/>
      <c r="BR429" s="90"/>
      <c r="BS429" s="90"/>
      <c r="BT429" s="90"/>
      <c r="BU429" s="90"/>
      <c r="BV429" s="90"/>
      <c r="BW429" s="90"/>
      <c r="BX429" s="90"/>
      <c r="BY429" s="90"/>
      <c r="BZ429" s="90"/>
      <c r="CA429" s="90"/>
    </row>
    <row r="430" spans="1:79" s="98" customFormat="1" x14ac:dyDescent="0.2">
      <c r="A430" s="151"/>
      <c r="B430" s="95"/>
      <c r="C430" s="95"/>
      <c r="D430" s="143"/>
      <c r="E430" s="146"/>
      <c r="F430" s="97"/>
      <c r="G430" s="97"/>
      <c r="H430" s="97"/>
      <c r="I430" s="97"/>
      <c r="J430" s="97"/>
      <c r="K430" s="97"/>
      <c r="L430" s="97"/>
      <c r="M430" s="97"/>
      <c r="N430" s="97"/>
      <c r="O430" s="97"/>
      <c r="P430" s="97"/>
      <c r="Q430" s="97"/>
      <c r="R430" s="97"/>
      <c r="S430" s="97"/>
      <c r="T430" s="97"/>
      <c r="U430" s="97"/>
      <c r="V430" s="97"/>
      <c r="W430" s="97"/>
      <c r="X430" s="97"/>
      <c r="Y430" s="97"/>
      <c r="Z430" s="97"/>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7"/>
      <c r="BK430" s="97"/>
      <c r="BL430" s="97"/>
      <c r="BM430" s="97"/>
      <c r="BN430" s="97"/>
      <c r="BO430" s="97"/>
      <c r="BP430" s="97"/>
      <c r="BQ430" s="97"/>
      <c r="BR430" s="97"/>
      <c r="BS430" s="97"/>
      <c r="BT430" s="97"/>
      <c r="BU430" s="97"/>
      <c r="BV430" s="97"/>
      <c r="BW430" s="97"/>
      <c r="BX430" s="97"/>
      <c r="BY430" s="97"/>
      <c r="BZ430" s="97"/>
      <c r="CA430" s="97"/>
    </row>
    <row r="431" spans="1:79" s="85" customFormat="1" x14ac:dyDescent="0.2">
      <c r="A431" s="151"/>
      <c r="B431" s="95"/>
      <c r="C431" s="95"/>
      <c r="D431" s="131"/>
      <c r="E431" s="146"/>
      <c r="F431" s="90"/>
      <c r="G431" s="90"/>
      <c r="H431" s="90"/>
      <c r="I431" s="90"/>
      <c r="J431" s="90"/>
      <c r="K431" s="90"/>
      <c r="L431" s="90"/>
      <c r="M431" s="90"/>
      <c r="N431" s="90"/>
      <c r="O431" s="90"/>
      <c r="P431" s="90"/>
      <c r="Q431" s="90"/>
      <c r="R431" s="90"/>
      <c r="S431" s="90"/>
      <c r="T431" s="90"/>
      <c r="U431" s="90"/>
      <c r="V431" s="90"/>
      <c r="W431" s="90"/>
      <c r="X431" s="90"/>
      <c r="Y431" s="90"/>
      <c r="Z431" s="90"/>
      <c r="AA431" s="90"/>
      <c r="AB431" s="90"/>
      <c r="AC431" s="90"/>
      <c r="AD431" s="90"/>
      <c r="AE431" s="90"/>
      <c r="AF431" s="90"/>
      <c r="AG431" s="90"/>
      <c r="AH431" s="90"/>
      <c r="AI431" s="90"/>
      <c r="AJ431" s="90"/>
      <c r="AK431" s="90"/>
      <c r="AL431" s="90"/>
      <c r="AM431" s="90"/>
      <c r="AN431" s="90"/>
      <c r="AO431" s="90"/>
      <c r="AP431" s="90"/>
      <c r="AQ431" s="90"/>
      <c r="AR431" s="90"/>
      <c r="AS431" s="90"/>
      <c r="AT431" s="90"/>
      <c r="AU431" s="90"/>
      <c r="AV431" s="90"/>
      <c r="AW431" s="90"/>
      <c r="AX431" s="90"/>
      <c r="AY431" s="90"/>
      <c r="AZ431" s="90"/>
      <c r="BA431" s="90"/>
      <c r="BB431" s="90"/>
      <c r="BC431" s="90"/>
      <c r="BD431" s="90"/>
      <c r="BE431" s="90"/>
      <c r="BF431" s="90"/>
      <c r="BG431" s="90"/>
      <c r="BH431" s="90"/>
      <c r="BI431" s="90"/>
      <c r="BJ431" s="90"/>
      <c r="BK431" s="90"/>
      <c r="BL431" s="90"/>
      <c r="BM431" s="90"/>
      <c r="BN431" s="90"/>
      <c r="BO431" s="90"/>
      <c r="BP431" s="90"/>
      <c r="BQ431" s="90"/>
      <c r="BR431" s="90"/>
      <c r="BS431" s="90"/>
      <c r="BT431" s="90"/>
      <c r="BU431" s="90"/>
      <c r="BV431" s="90"/>
      <c r="BW431" s="90"/>
      <c r="BX431" s="90"/>
      <c r="BY431" s="90"/>
      <c r="BZ431" s="90"/>
      <c r="CA431" s="90"/>
    </row>
    <row r="432" spans="1:79" s="85" customFormat="1" x14ac:dyDescent="0.2">
      <c r="A432" s="151"/>
      <c r="B432" s="95"/>
      <c r="C432" s="95"/>
      <c r="D432" s="131"/>
      <c r="E432" s="146"/>
      <c r="F432" s="90"/>
      <c r="G432" s="90"/>
      <c r="H432" s="90"/>
      <c r="I432" s="90"/>
      <c r="J432" s="90"/>
      <c r="K432" s="90"/>
      <c r="L432" s="90"/>
      <c r="M432" s="90"/>
      <c r="N432" s="90"/>
      <c r="O432" s="90"/>
      <c r="P432" s="90"/>
      <c r="Q432" s="90"/>
      <c r="R432" s="90"/>
      <c r="S432" s="90"/>
      <c r="T432" s="90"/>
      <c r="U432" s="90"/>
      <c r="V432" s="90"/>
      <c r="W432" s="90"/>
      <c r="X432" s="90"/>
      <c r="Y432" s="90"/>
      <c r="Z432" s="90"/>
      <c r="AA432" s="90"/>
      <c r="AB432" s="90"/>
      <c r="AC432" s="90"/>
      <c r="AD432" s="90"/>
      <c r="AE432" s="90"/>
      <c r="AF432" s="90"/>
      <c r="AG432" s="90"/>
      <c r="AH432" s="90"/>
      <c r="AI432" s="90"/>
      <c r="AJ432" s="90"/>
      <c r="AK432" s="90"/>
      <c r="AL432" s="90"/>
      <c r="AM432" s="90"/>
      <c r="AN432" s="90"/>
      <c r="AO432" s="90"/>
      <c r="AP432" s="90"/>
      <c r="AQ432" s="90"/>
      <c r="AR432" s="90"/>
      <c r="AS432" s="90"/>
      <c r="AT432" s="90"/>
      <c r="AU432" s="90"/>
      <c r="AV432" s="90"/>
      <c r="AW432" s="90"/>
      <c r="AX432" s="90"/>
      <c r="AY432" s="90"/>
      <c r="AZ432" s="90"/>
      <c r="BA432" s="90"/>
      <c r="BB432" s="90"/>
      <c r="BC432" s="90"/>
      <c r="BD432" s="90"/>
      <c r="BE432" s="90"/>
      <c r="BF432" s="90"/>
      <c r="BG432" s="90"/>
      <c r="BH432" s="90"/>
      <c r="BI432" s="90"/>
      <c r="BJ432" s="90"/>
      <c r="BK432" s="90"/>
      <c r="BL432" s="90"/>
      <c r="BM432" s="90"/>
      <c r="BN432" s="90"/>
      <c r="BO432" s="90"/>
      <c r="BP432" s="90"/>
      <c r="BQ432" s="90"/>
      <c r="BR432" s="90"/>
      <c r="BS432" s="90"/>
      <c r="BT432" s="90"/>
      <c r="BU432" s="90"/>
      <c r="BV432" s="90"/>
      <c r="BW432" s="90"/>
      <c r="BX432" s="90"/>
      <c r="BY432" s="90"/>
      <c r="BZ432" s="90"/>
      <c r="CA432" s="90"/>
    </row>
    <row r="433" spans="1:79" s="85" customFormat="1" x14ac:dyDescent="0.2">
      <c r="A433" s="151"/>
      <c r="B433" s="95"/>
      <c r="C433" s="95"/>
      <c r="D433" s="131"/>
      <c r="E433" s="146"/>
      <c r="F433" s="90"/>
      <c r="G433" s="90"/>
      <c r="H433" s="90"/>
      <c r="I433" s="90"/>
      <c r="J433" s="90"/>
      <c r="K433" s="90"/>
      <c r="L433" s="90"/>
      <c r="M433" s="90"/>
      <c r="N433" s="90"/>
      <c r="O433" s="90"/>
      <c r="P433" s="90"/>
      <c r="Q433" s="90"/>
      <c r="R433" s="90"/>
      <c r="S433" s="90"/>
      <c r="T433" s="90"/>
      <c r="U433" s="90"/>
      <c r="V433" s="90"/>
      <c r="W433" s="90"/>
      <c r="X433" s="90"/>
      <c r="Y433" s="90"/>
      <c r="Z433" s="90"/>
      <c r="AA433" s="90"/>
      <c r="AB433" s="90"/>
      <c r="AC433" s="90"/>
      <c r="AD433" s="90"/>
      <c r="AE433" s="90"/>
      <c r="AF433" s="90"/>
      <c r="AG433" s="90"/>
      <c r="AH433" s="90"/>
      <c r="AI433" s="90"/>
      <c r="AJ433" s="90"/>
      <c r="AK433" s="90"/>
      <c r="AL433" s="90"/>
      <c r="AM433" s="90"/>
      <c r="AN433" s="90"/>
      <c r="AO433" s="90"/>
      <c r="AP433" s="90"/>
      <c r="AQ433" s="90"/>
      <c r="AR433" s="90"/>
      <c r="AS433" s="90"/>
      <c r="AT433" s="90"/>
      <c r="AU433" s="90"/>
      <c r="AV433" s="90"/>
      <c r="AW433" s="90"/>
      <c r="AX433" s="90"/>
      <c r="AY433" s="90"/>
      <c r="AZ433" s="90"/>
      <c r="BA433" s="90"/>
      <c r="BB433" s="90"/>
      <c r="BC433" s="90"/>
      <c r="BD433" s="90"/>
      <c r="BE433" s="90"/>
      <c r="BF433" s="90"/>
      <c r="BG433" s="90"/>
      <c r="BH433" s="90"/>
      <c r="BI433" s="90"/>
      <c r="BJ433" s="90"/>
      <c r="BK433" s="90"/>
      <c r="BL433" s="90"/>
      <c r="BM433" s="90"/>
      <c r="BN433" s="90"/>
      <c r="BO433" s="90"/>
      <c r="BP433" s="90"/>
      <c r="BQ433" s="90"/>
      <c r="BR433" s="90"/>
      <c r="BS433" s="90"/>
      <c r="BT433" s="90"/>
      <c r="BU433" s="90"/>
      <c r="BV433" s="90"/>
      <c r="BW433" s="90"/>
      <c r="BX433" s="90"/>
      <c r="BY433" s="90"/>
      <c r="BZ433" s="90"/>
      <c r="CA433" s="90"/>
    </row>
    <row r="434" spans="1:79" s="85" customFormat="1" x14ac:dyDescent="0.2">
      <c r="A434" s="151"/>
      <c r="B434" s="95"/>
      <c r="C434" s="95"/>
      <c r="D434" s="131"/>
      <c r="E434" s="146"/>
      <c r="F434" s="90"/>
      <c r="G434" s="90"/>
      <c r="H434" s="90"/>
      <c r="I434" s="90"/>
      <c r="J434" s="90"/>
      <c r="K434" s="90"/>
      <c r="L434" s="90"/>
      <c r="M434" s="90"/>
      <c r="N434" s="90"/>
      <c r="O434" s="90"/>
      <c r="P434" s="90"/>
      <c r="Q434" s="90"/>
      <c r="R434" s="90"/>
      <c r="S434" s="90"/>
      <c r="T434" s="90"/>
      <c r="U434" s="90"/>
      <c r="V434" s="90"/>
      <c r="W434" s="90"/>
      <c r="X434" s="90"/>
      <c r="Y434" s="90"/>
      <c r="Z434" s="90"/>
      <c r="AA434" s="90"/>
      <c r="AB434" s="90"/>
      <c r="AC434" s="90"/>
      <c r="AD434" s="90"/>
      <c r="AE434" s="90"/>
      <c r="AF434" s="90"/>
      <c r="AG434" s="90"/>
      <c r="AH434" s="90"/>
      <c r="AI434" s="90"/>
      <c r="AJ434" s="90"/>
      <c r="AK434" s="90"/>
      <c r="AL434" s="90"/>
      <c r="AM434" s="90"/>
      <c r="AN434" s="90"/>
      <c r="AO434" s="90"/>
      <c r="AP434" s="90"/>
      <c r="AQ434" s="90"/>
      <c r="AR434" s="90"/>
      <c r="AS434" s="90"/>
      <c r="AT434" s="90"/>
      <c r="AU434" s="90"/>
      <c r="AV434" s="90"/>
      <c r="AW434" s="90"/>
      <c r="AX434" s="90"/>
      <c r="AY434" s="90"/>
      <c r="AZ434" s="90"/>
      <c r="BA434" s="90"/>
      <c r="BB434" s="90"/>
      <c r="BC434" s="90"/>
      <c r="BD434" s="90"/>
      <c r="BE434" s="90"/>
      <c r="BF434" s="90"/>
      <c r="BG434" s="90"/>
      <c r="BH434" s="90"/>
      <c r="BI434" s="90"/>
      <c r="BJ434" s="90"/>
      <c r="BK434" s="90"/>
      <c r="BL434" s="90"/>
      <c r="BM434" s="90"/>
      <c r="BN434" s="90"/>
      <c r="BO434" s="90"/>
      <c r="BP434" s="90"/>
      <c r="BQ434" s="90"/>
      <c r="BR434" s="90"/>
      <c r="BS434" s="90"/>
      <c r="BT434" s="90"/>
      <c r="BU434" s="90"/>
      <c r="BV434" s="90"/>
      <c r="BW434" s="90"/>
      <c r="BX434" s="90"/>
      <c r="BY434" s="90"/>
      <c r="BZ434" s="90"/>
      <c r="CA434" s="90"/>
    </row>
    <row r="435" spans="1:79" s="98" customFormat="1" x14ac:dyDescent="0.2">
      <c r="A435" s="151"/>
      <c r="B435" s="95"/>
      <c r="C435" s="95"/>
      <c r="D435" s="143"/>
      <c r="E435" s="146"/>
      <c r="F435" s="97"/>
      <c r="G435" s="97"/>
      <c r="H435" s="97"/>
      <c r="I435" s="97"/>
      <c r="J435" s="97"/>
      <c r="K435" s="97"/>
      <c r="L435" s="97"/>
      <c r="M435" s="97"/>
      <c r="N435" s="97"/>
      <c r="O435" s="97"/>
      <c r="P435" s="97"/>
      <c r="Q435" s="97"/>
      <c r="R435" s="97"/>
      <c r="S435" s="97"/>
      <c r="T435" s="97"/>
      <c r="U435" s="97"/>
      <c r="V435" s="97"/>
      <c r="W435" s="97"/>
      <c r="X435" s="97"/>
      <c r="Y435" s="97"/>
      <c r="Z435" s="97"/>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row>
    <row r="436" spans="1:79" s="85" customFormat="1" x14ac:dyDescent="0.2">
      <c r="A436" s="150"/>
      <c r="B436" s="95"/>
      <c r="C436" s="95"/>
      <c r="D436" s="131"/>
      <c r="E436" s="146"/>
      <c r="F436" s="90"/>
      <c r="G436" s="90"/>
      <c r="H436" s="90"/>
      <c r="I436" s="90"/>
      <c r="J436" s="90"/>
      <c r="K436" s="90"/>
      <c r="L436" s="90"/>
      <c r="M436" s="90"/>
      <c r="N436" s="90"/>
      <c r="O436" s="90"/>
      <c r="P436" s="90"/>
      <c r="Q436" s="90"/>
      <c r="R436" s="90"/>
      <c r="S436" s="90"/>
      <c r="T436" s="90"/>
      <c r="U436" s="90"/>
      <c r="V436" s="90"/>
      <c r="W436" s="90"/>
      <c r="X436" s="90"/>
      <c r="Y436" s="90"/>
      <c r="Z436" s="90"/>
      <c r="AA436" s="90"/>
      <c r="AB436" s="90"/>
      <c r="AC436" s="90"/>
      <c r="AD436" s="90"/>
      <c r="AE436" s="90"/>
      <c r="AF436" s="90"/>
      <c r="AG436" s="90"/>
      <c r="AH436" s="90"/>
      <c r="AI436" s="90"/>
      <c r="AJ436" s="90"/>
      <c r="AK436" s="90"/>
      <c r="AL436" s="90"/>
      <c r="AM436" s="90"/>
      <c r="AN436" s="90"/>
      <c r="AO436" s="90"/>
      <c r="AP436" s="90"/>
      <c r="AQ436" s="90"/>
      <c r="AR436" s="90"/>
      <c r="AS436" s="90"/>
      <c r="AT436" s="90"/>
      <c r="AU436" s="90"/>
      <c r="AV436" s="90"/>
      <c r="AW436" s="90"/>
      <c r="AX436" s="90"/>
      <c r="AY436" s="90"/>
      <c r="AZ436" s="90"/>
      <c r="BA436" s="90"/>
      <c r="BB436" s="90"/>
      <c r="BC436" s="90"/>
      <c r="BD436" s="90"/>
      <c r="BE436" s="90"/>
      <c r="BF436" s="90"/>
      <c r="BG436" s="90"/>
      <c r="BH436" s="90"/>
      <c r="BI436" s="90"/>
      <c r="BJ436" s="90"/>
      <c r="BK436" s="90"/>
      <c r="BL436" s="90"/>
      <c r="BM436" s="90"/>
      <c r="BN436" s="90"/>
      <c r="BO436" s="90"/>
      <c r="BP436" s="90"/>
      <c r="BQ436" s="90"/>
      <c r="BR436" s="90"/>
      <c r="BS436" s="90"/>
      <c r="BT436" s="90"/>
      <c r="BU436" s="90"/>
      <c r="BV436" s="90"/>
      <c r="BW436" s="90"/>
      <c r="BX436" s="90"/>
      <c r="BY436" s="90"/>
      <c r="BZ436" s="90"/>
      <c r="CA436" s="90"/>
    </row>
    <row r="437" spans="1:79" s="85" customFormat="1" x14ac:dyDescent="0.2">
      <c r="A437" s="150"/>
      <c r="B437" s="95"/>
      <c r="C437" s="95"/>
      <c r="D437" s="131"/>
      <c r="E437" s="146"/>
      <c r="F437" s="90"/>
      <c r="G437" s="90"/>
      <c r="H437" s="90"/>
      <c r="I437" s="90"/>
      <c r="J437" s="90"/>
      <c r="K437" s="90"/>
      <c r="L437" s="90"/>
      <c r="M437" s="90"/>
      <c r="N437" s="90"/>
      <c r="O437" s="90"/>
      <c r="P437" s="90"/>
      <c r="Q437" s="90"/>
      <c r="R437" s="90"/>
      <c r="S437" s="90"/>
      <c r="T437" s="90"/>
      <c r="U437" s="90"/>
      <c r="V437" s="90"/>
      <c r="W437" s="90"/>
      <c r="X437" s="90"/>
      <c r="Y437" s="90"/>
      <c r="Z437" s="90"/>
      <c r="AA437" s="90"/>
      <c r="AB437" s="90"/>
      <c r="AC437" s="90"/>
      <c r="AD437" s="90"/>
      <c r="AE437" s="90"/>
      <c r="AF437" s="90"/>
      <c r="AG437" s="90"/>
      <c r="AH437" s="90"/>
      <c r="AI437" s="90"/>
      <c r="AJ437" s="90"/>
      <c r="AK437" s="90"/>
      <c r="AL437" s="90"/>
      <c r="AM437" s="90"/>
      <c r="AN437" s="90"/>
      <c r="AO437" s="90"/>
      <c r="AP437" s="90"/>
      <c r="AQ437" s="90"/>
      <c r="AR437" s="90"/>
      <c r="AS437" s="90"/>
      <c r="AT437" s="90"/>
      <c r="AU437" s="90"/>
      <c r="AV437" s="90"/>
      <c r="AW437" s="90"/>
      <c r="AX437" s="90"/>
      <c r="AY437" s="90"/>
      <c r="AZ437" s="90"/>
      <c r="BA437" s="90"/>
      <c r="BB437" s="90"/>
      <c r="BC437" s="90"/>
      <c r="BD437" s="90"/>
      <c r="BE437" s="90"/>
      <c r="BF437" s="90"/>
      <c r="BG437" s="90"/>
      <c r="BH437" s="90"/>
      <c r="BI437" s="90"/>
      <c r="BJ437" s="90"/>
      <c r="BK437" s="90"/>
      <c r="BL437" s="90"/>
      <c r="BM437" s="90"/>
      <c r="BN437" s="90"/>
      <c r="BO437" s="90"/>
      <c r="BP437" s="90"/>
      <c r="BQ437" s="90"/>
      <c r="BR437" s="90"/>
      <c r="BS437" s="90"/>
      <c r="BT437" s="90"/>
      <c r="BU437" s="90"/>
      <c r="BV437" s="90"/>
      <c r="BW437" s="90"/>
      <c r="BX437" s="90"/>
      <c r="BY437" s="90"/>
      <c r="BZ437" s="90"/>
      <c r="CA437" s="90"/>
    </row>
    <row r="438" spans="1:79" s="85" customFormat="1" x14ac:dyDescent="0.2">
      <c r="A438" s="150"/>
      <c r="B438" s="95"/>
      <c r="C438" s="95"/>
      <c r="D438" s="131"/>
      <c r="E438" s="146"/>
      <c r="F438" s="90"/>
      <c r="G438" s="90"/>
      <c r="H438" s="90"/>
      <c r="I438" s="90"/>
      <c r="J438" s="90"/>
      <c r="K438" s="90"/>
      <c r="L438" s="90"/>
      <c r="M438" s="90"/>
      <c r="N438" s="90"/>
      <c r="O438" s="90"/>
      <c r="P438" s="90"/>
      <c r="Q438" s="90"/>
      <c r="R438" s="90"/>
      <c r="S438" s="90"/>
      <c r="T438" s="90"/>
      <c r="U438" s="90"/>
      <c r="V438" s="90"/>
      <c r="W438" s="90"/>
      <c r="X438" s="90"/>
      <c r="Y438" s="90"/>
      <c r="Z438" s="90"/>
      <c r="AA438" s="90"/>
      <c r="AB438" s="90"/>
      <c r="AC438" s="90"/>
      <c r="AD438" s="90"/>
      <c r="AE438" s="90"/>
      <c r="AF438" s="90"/>
      <c r="AG438" s="90"/>
      <c r="AH438" s="90"/>
      <c r="AI438" s="90"/>
      <c r="AJ438" s="90"/>
      <c r="AK438" s="90"/>
      <c r="AL438" s="90"/>
      <c r="AM438" s="90"/>
      <c r="AN438" s="90"/>
      <c r="AO438" s="90"/>
      <c r="AP438" s="90"/>
      <c r="AQ438" s="90"/>
      <c r="AR438" s="90"/>
      <c r="AS438" s="90"/>
      <c r="AT438" s="90"/>
      <c r="AU438" s="90"/>
      <c r="AV438" s="90"/>
      <c r="AW438" s="90"/>
      <c r="AX438" s="90"/>
      <c r="AY438" s="90"/>
      <c r="AZ438" s="90"/>
      <c r="BA438" s="90"/>
      <c r="BB438" s="90"/>
      <c r="BC438" s="90"/>
      <c r="BD438" s="90"/>
      <c r="BE438" s="90"/>
      <c r="BF438" s="90"/>
      <c r="BG438" s="90"/>
      <c r="BH438" s="90"/>
      <c r="BI438" s="90"/>
      <c r="BJ438" s="90"/>
      <c r="BK438" s="90"/>
      <c r="BL438" s="90"/>
      <c r="BM438" s="90"/>
      <c r="BN438" s="90"/>
      <c r="BO438" s="90"/>
      <c r="BP438" s="90"/>
      <c r="BQ438" s="90"/>
      <c r="BR438" s="90"/>
      <c r="BS438" s="90"/>
      <c r="BT438" s="90"/>
      <c r="BU438" s="90"/>
      <c r="BV438" s="90"/>
      <c r="BW438" s="90"/>
      <c r="BX438" s="90"/>
      <c r="BY438" s="90"/>
      <c r="BZ438" s="90"/>
      <c r="CA438" s="90"/>
    </row>
    <row r="439" spans="1:79" s="85" customFormat="1" x14ac:dyDescent="0.2">
      <c r="A439" s="150"/>
      <c r="B439" s="95"/>
      <c r="C439" s="95"/>
      <c r="D439" s="131"/>
      <c r="E439" s="146"/>
      <c r="F439" s="90"/>
      <c r="G439" s="90"/>
      <c r="H439" s="90"/>
      <c r="I439" s="90"/>
      <c r="J439" s="90"/>
      <c r="K439" s="90"/>
      <c r="L439" s="90"/>
      <c r="M439" s="90"/>
      <c r="N439" s="90"/>
      <c r="O439" s="90"/>
      <c r="P439" s="90"/>
      <c r="Q439" s="90"/>
      <c r="R439" s="90"/>
      <c r="S439" s="90"/>
      <c r="T439" s="90"/>
      <c r="U439" s="90"/>
      <c r="V439" s="90"/>
      <c r="W439" s="90"/>
      <c r="X439" s="90"/>
      <c r="Y439" s="90"/>
      <c r="Z439" s="90"/>
      <c r="AA439" s="90"/>
      <c r="AB439" s="90"/>
      <c r="AC439" s="90"/>
      <c r="AD439" s="90"/>
      <c r="AE439" s="90"/>
      <c r="AF439" s="90"/>
      <c r="AG439" s="90"/>
      <c r="AH439" s="90"/>
      <c r="AI439" s="90"/>
      <c r="AJ439" s="90"/>
      <c r="AK439" s="90"/>
      <c r="AL439" s="90"/>
      <c r="AM439" s="90"/>
      <c r="AN439" s="90"/>
      <c r="AO439" s="90"/>
      <c r="AP439" s="90"/>
      <c r="AQ439" s="90"/>
      <c r="AR439" s="90"/>
      <c r="AS439" s="90"/>
      <c r="AT439" s="90"/>
      <c r="AU439" s="90"/>
      <c r="AV439" s="90"/>
      <c r="AW439" s="90"/>
      <c r="AX439" s="90"/>
      <c r="AY439" s="90"/>
      <c r="AZ439" s="90"/>
      <c r="BA439" s="90"/>
      <c r="BB439" s="90"/>
      <c r="BC439" s="90"/>
      <c r="BD439" s="90"/>
      <c r="BE439" s="90"/>
      <c r="BF439" s="90"/>
      <c r="BG439" s="90"/>
      <c r="BH439" s="90"/>
      <c r="BI439" s="90"/>
      <c r="BJ439" s="90"/>
      <c r="BK439" s="90"/>
      <c r="BL439" s="90"/>
      <c r="BM439" s="90"/>
      <c r="BN439" s="90"/>
      <c r="BO439" s="90"/>
      <c r="BP439" s="90"/>
      <c r="BQ439" s="90"/>
      <c r="BR439" s="90"/>
      <c r="BS439" s="90"/>
      <c r="BT439" s="90"/>
      <c r="BU439" s="90"/>
      <c r="BV439" s="90"/>
      <c r="BW439" s="90"/>
      <c r="BX439" s="90"/>
      <c r="BY439" s="90"/>
      <c r="BZ439" s="90"/>
      <c r="CA439" s="90"/>
    </row>
    <row r="440" spans="1:79" s="85" customFormat="1" x14ac:dyDescent="0.2">
      <c r="A440" s="150"/>
      <c r="B440" s="95"/>
      <c r="C440" s="95"/>
      <c r="D440" s="131"/>
      <c r="E440" s="146"/>
      <c r="F440" s="90"/>
      <c r="G440" s="90"/>
      <c r="H440" s="90"/>
      <c r="I440" s="90"/>
      <c r="J440" s="90"/>
      <c r="K440" s="90"/>
      <c r="L440" s="90"/>
      <c r="M440" s="90"/>
      <c r="N440" s="90"/>
      <c r="O440" s="90"/>
      <c r="P440" s="90"/>
      <c r="Q440" s="90"/>
      <c r="R440" s="90"/>
      <c r="S440" s="90"/>
      <c r="T440" s="90"/>
      <c r="U440" s="90"/>
      <c r="V440" s="90"/>
      <c r="W440" s="90"/>
      <c r="X440" s="90"/>
      <c r="Y440" s="90"/>
      <c r="Z440" s="90"/>
      <c r="AA440" s="90"/>
      <c r="AB440" s="90"/>
      <c r="AC440" s="90"/>
      <c r="AD440" s="90"/>
      <c r="AE440" s="90"/>
      <c r="AF440" s="90"/>
      <c r="AG440" s="90"/>
      <c r="AH440" s="90"/>
      <c r="AI440" s="90"/>
      <c r="AJ440" s="90"/>
      <c r="AK440" s="90"/>
      <c r="AL440" s="90"/>
      <c r="AM440" s="90"/>
      <c r="AN440" s="90"/>
      <c r="AO440" s="90"/>
      <c r="AP440" s="90"/>
      <c r="AQ440" s="90"/>
      <c r="AR440" s="90"/>
      <c r="AS440" s="90"/>
      <c r="AT440" s="90"/>
      <c r="AU440" s="90"/>
      <c r="AV440" s="90"/>
      <c r="AW440" s="90"/>
      <c r="AX440" s="90"/>
      <c r="AY440" s="90"/>
      <c r="AZ440" s="90"/>
      <c r="BA440" s="90"/>
      <c r="BB440" s="90"/>
      <c r="BC440" s="90"/>
      <c r="BD440" s="90"/>
      <c r="BE440" s="90"/>
      <c r="BF440" s="90"/>
      <c r="BG440" s="90"/>
      <c r="BH440" s="90"/>
      <c r="BI440" s="90"/>
      <c r="BJ440" s="90"/>
      <c r="BK440" s="90"/>
      <c r="BL440" s="90"/>
      <c r="BM440" s="90"/>
      <c r="BN440" s="90"/>
      <c r="BO440" s="90"/>
      <c r="BP440" s="90"/>
      <c r="BQ440" s="90"/>
      <c r="BR440" s="90"/>
      <c r="BS440" s="90"/>
      <c r="BT440" s="90"/>
      <c r="BU440" s="90"/>
      <c r="BV440" s="90"/>
      <c r="BW440" s="90"/>
      <c r="BX440" s="90"/>
      <c r="BY440" s="90"/>
      <c r="BZ440" s="90"/>
      <c r="CA440" s="90"/>
    </row>
    <row r="441" spans="1:79" s="85" customFormat="1" x14ac:dyDescent="0.2">
      <c r="A441" s="150"/>
      <c r="B441" s="95"/>
      <c r="C441" s="95"/>
      <c r="D441" s="131"/>
      <c r="E441" s="146"/>
      <c r="F441" s="90"/>
      <c r="G441" s="90"/>
      <c r="H441" s="90"/>
      <c r="I441" s="90"/>
      <c r="J441" s="90"/>
      <c r="K441" s="90"/>
      <c r="L441" s="90"/>
      <c r="M441" s="90"/>
      <c r="N441" s="90"/>
      <c r="O441" s="90"/>
      <c r="P441" s="90"/>
      <c r="Q441" s="90"/>
      <c r="R441" s="90"/>
      <c r="S441" s="90"/>
      <c r="T441" s="90"/>
      <c r="U441" s="90"/>
      <c r="V441" s="90"/>
      <c r="W441" s="90"/>
      <c r="X441" s="90"/>
      <c r="Y441" s="90"/>
      <c r="Z441" s="90"/>
      <c r="AA441" s="90"/>
      <c r="AB441" s="90"/>
      <c r="AC441" s="90"/>
      <c r="AD441" s="90"/>
      <c r="AE441" s="90"/>
      <c r="AF441" s="90"/>
      <c r="AG441" s="90"/>
      <c r="AH441" s="90"/>
      <c r="AI441" s="90"/>
      <c r="AJ441" s="90"/>
      <c r="AK441" s="90"/>
      <c r="AL441" s="90"/>
      <c r="AM441" s="90"/>
      <c r="AN441" s="90"/>
      <c r="AO441" s="90"/>
      <c r="AP441" s="90"/>
      <c r="AQ441" s="90"/>
      <c r="AR441" s="90"/>
      <c r="AS441" s="90"/>
      <c r="AT441" s="90"/>
      <c r="AU441" s="90"/>
      <c r="AV441" s="90"/>
      <c r="AW441" s="90"/>
      <c r="AX441" s="90"/>
      <c r="AY441" s="90"/>
      <c r="AZ441" s="90"/>
      <c r="BA441" s="90"/>
      <c r="BB441" s="90"/>
      <c r="BC441" s="90"/>
      <c r="BD441" s="90"/>
      <c r="BE441" s="90"/>
      <c r="BF441" s="90"/>
      <c r="BG441" s="90"/>
      <c r="BH441" s="90"/>
      <c r="BI441" s="90"/>
      <c r="BJ441" s="90"/>
      <c r="BK441" s="90"/>
      <c r="BL441" s="90"/>
      <c r="BM441" s="90"/>
      <c r="BN441" s="90"/>
      <c r="BO441" s="90"/>
      <c r="BP441" s="90"/>
      <c r="BQ441" s="90"/>
      <c r="BR441" s="90"/>
      <c r="BS441" s="90"/>
      <c r="BT441" s="90"/>
      <c r="BU441" s="90"/>
      <c r="BV441" s="90"/>
      <c r="BW441" s="90"/>
      <c r="BX441" s="90"/>
      <c r="BY441" s="90"/>
      <c r="BZ441" s="90"/>
      <c r="CA441" s="90"/>
    </row>
    <row r="442" spans="1:79" s="85" customFormat="1" x14ac:dyDescent="0.2">
      <c r="A442" s="150"/>
      <c r="B442" s="95"/>
      <c r="C442" s="95"/>
      <c r="D442" s="131"/>
      <c r="E442" s="146"/>
      <c r="F442" s="90"/>
      <c r="G442" s="90"/>
      <c r="H442" s="90"/>
      <c r="I442" s="90"/>
      <c r="J442" s="90"/>
      <c r="K442" s="90"/>
      <c r="L442" s="90"/>
      <c r="M442" s="90"/>
      <c r="N442" s="90"/>
      <c r="O442" s="90"/>
      <c r="P442" s="90"/>
      <c r="Q442" s="90"/>
      <c r="R442" s="90"/>
      <c r="S442" s="90"/>
      <c r="T442" s="90"/>
      <c r="U442" s="90"/>
      <c r="V442" s="90"/>
      <c r="W442" s="90"/>
      <c r="X442" s="90"/>
      <c r="Y442" s="90"/>
      <c r="Z442" s="90"/>
      <c r="AA442" s="90"/>
      <c r="AB442" s="90"/>
      <c r="AC442" s="90"/>
      <c r="AD442" s="90"/>
      <c r="AE442" s="90"/>
      <c r="AF442" s="90"/>
      <c r="AG442" s="90"/>
      <c r="AH442" s="90"/>
      <c r="AI442" s="90"/>
      <c r="AJ442" s="90"/>
      <c r="AK442" s="90"/>
      <c r="AL442" s="90"/>
      <c r="AM442" s="90"/>
      <c r="AN442" s="90"/>
      <c r="AO442" s="90"/>
      <c r="AP442" s="90"/>
      <c r="AQ442" s="90"/>
      <c r="AR442" s="90"/>
      <c r="AS442" s="90"/>
      <c r="AT442" s="90"/>
      <c r="AU442" s="90"/>
      <c r="AV442" s="90"/>
      <c r="AW442" s="90"/>
      <c r="AX442" s="90"/>
      <c r="AY442" s="90"/>
      <c r="AZ442" s="90"/>
      <c r="BA442" s="90"/>
      <c r="BB442" s="90"/>
      <c r="BC442" s="90"/>
      <c r="BD442" s="90"/>
      <c r="BE442" s="90"/>
      <c r="BF442" s="90"/>
      <c r="BG442" s="90"/>
      <c r="BH442" s="90"/>
      <c r="BI442" s="90"/>
      <c r="BJ442" s="90"/>
      <c r="BK442" s="90"/>
      <c r="BL442" s="90"/>
      <c r="BM442" s="90"/>
      <c r="BN442" s="90"/>
      <c r="BO442" s="90"/>
      <c r="BP442" s="90"/>
      <c r="BQ442" s="90"/>
      <c r="BR442" s="90"/>
      <c r="BS442" s="90"/>
      <c r="BT442" s="90"/>
      <c r="BU442" s="90"/>
      <c r="BV442" s="90"/>
      <c r="BW442" s="90"/>
      <c r="BX442" s="90"/>
      <c r="BY442" s="90"/>
      <c r="BZ442" s="90"/>
      <c r="CA442" s="90"/>
    </row>
    <row r="443" spans="1:79" s="85" customFormat="1" x14ac:dyDescent="0.2">
      <c r="A443" s="150"/>
      <c r="B443" s="95"/>
      <c r="C443" s="95"/>
      <c r="D443" s="131"/>
      <c r="E443" s="146"/>
      <c r="F443" s="90"/>
      <c r="G443" s="90"/>
      <c r="H443" s="90"/>
      <c r="I443" s="90"/>
      <c r="J443" s="90"/>
      <c r="K443" s="90"/>
      <c r="L443" s="90"/>
      <c r="M443" s="90"/>
      <c r="N443" s="90"/>
      <c r="O443" s="90"/>
      <c r="P443" s="90"/>
      <c r="Q443" s="90"/>
      <c r="R443" s="90"/>
      <c r="S443" s="90"/>
      <c r="T443" s="90"/>
      <c r="U443" s="90"/>
      <c r="V443" s="90"/>
      <c r="W443" s="90"/>
      <c r="X443" s="90"/>
      <c r="Y443" s="90"/>
      <c r="Z443" s="90"/>
      <c r="AA443" s="90"/>
      <c r="AB443" s="90"/>
      <c r="AC443" s="90"/>
      <c r="AD443" s="90"/>
      <c r="AE443" s="90"/>
      <c r="AF443" s="90"/>
      <c r="AG443" s="90"/>
      <c r="AH443" s="90"/>
      <c r="AI443" s="90"/>
      <c r="AJ443" s="90"/>
      <c r="AK443" s="90"/>
      <c r="AL443" s="90"/>
      <c r="AM443" s="90"/>
      <c r="AN443" s="90"/>
      <c r="AO443" s="90"/>
      <c r="AP443" s="90"/>
      <c r="AQ443" s="90"/>
      <c r="AR443" s="90"/>
      <c r="AS443" s="90"/>
      <c r="AT443" s="90"/>
      <c r="AU443" s="90"/>
      <c r="AV443" s="90"/>
      <c r="AW443" s="90"/>
      <c r="AX443" s="90"/>
      <c r="AY443" s="90"/>
      <c r="AZ443" s="90"/>
      <c r="BA443" s="90"/>
      <c r="BB443" s="90"/>
      <c r="BC443" s="90"/>
      <c r="BD443" s="90"/>
      <c r="BE443" s="90"/>
      <c r="BF443" s="90"/>
      <c r="BG443" s="90"/>
      <c r="BH443" s="90"/>
      <c r="BI443" s="90"/>
      <c r="BJ443" s="90"/>
      <c r="BK443" s="90"/>
      <c r="BL443" s="90"/>
      <c r="BM443" s="90"/>
      <c r="BN443" s="90"/>
      <c r="BO443" s="90"/>
      <c r="BP443" s="90"/>
      <c r="BQ443" s="90"/>
      <c r="BR443" s="90"/>
      <c r="BS443" s="90"/>
      <c r="BT443" s="90"/>
      <c r="BU443" s="90"/>
      <c r="BV443" s="90"/>
      <c r="BW443" s="90"/>
      <c r="BX443" s="90"/>
      <c r="BY443" s="90"/>
      <c r="BZ443" s="90"/>
      <c r="CA443" s="90"/>
    </row>
    <row r="444" spans="1:79" s="85" customFormat="1" x14ac:dyDescent="0.2">
      <c r="A444" s="150"/>
      <c r="B444" s="95"/>
      <c r="C444" s="95"/>
      <c r="D444" s="131"/>
      <c r="E444" s="146"/>
      <c r="F444" s="90"/>
      <c r="G444" s="90"/>
      <c r="H444" s="90"/>
      <c r="I444" s="90"/>
      <c r="J444" s="90"/>
      <c r="K444" s="90"/>
      <c r="L444" s="90"/>
      <c r="M444" s="90"/>
      <c r="N444" s="90"/>
      <c r="O444" s="90"/>
      <c r="P444" s="90"/>
      <c r="Q444" s="90"/>
      <c r="R444" s="90"/>
      <c r="S444" s="90"/>
      <c r="T444" s="90"/>
      <c r="U444" s="90"/>
      <c r="V444" s="90"/>
      <c r="W444" s="90"/>
      <c r="X444" s="90"/>
      <c r="Y444" s="90"/>
      <c r="Z444" s="90"/>
      <c r="AA444" s="90"/>
      <c r="AB444" s="90"/>
      <c r="AC444" s="90"/>
      <c r="AD444" s="90"/>
      <c r="AE444" s="90"/>
      <c r="AF444" s="90"/>
      <c r="AG444" s="90"/>
      <c r="AH444" s="90"/>
      <c r="AI444" s="90"/>
      <c r="AJ444" s="90"/>
      <c r="AK444" s="90"/>
      <c r="AL444" s="90"/>
      <c r="AM444" s="90"/>
      <c r="AN444" s="90"/>
      <c r="AO444" s="90"/>
      <c r="AP444" s="90"/>
      <c r="AQ444" s="90"/>
      <c r="AR444" s="90"/>
      <c r="AS444" s="90"/>
      <c r="AT444" s="90"/>
      <c r="AU444" s="90"/>
      <c r="AV444" s="90"/>
      <c r="AW444" s="90"/>
      <c r="AX444" s="90"/>
      <c r="AY444" s="90"/>
      <c r="AZ444" s="90"/>
      <c r="BA444" s="90"/>
      <c r="BB444" s="90"/>
      <c r="BC444" s="90"/>
      <c r="BD444" s="90"/>
      <c r="BE444" s="90"/>
      <c r="BF444" s="90"/>
      <c r="BG444" s="90"/>
      <c r="BH444" s="90"/>
      <c r="BI444" s="90"/>
      <c r="BJ444" s="90"/>
      <c r="BK444" s="90"/>
      <c r="BL444" s="90"/>
      <c r="BM444" s="90"/>
      <c r="BN444" s="90"/>
      <c r="BO444" s="90"/>
      <c r="BP444" s="90"/>
      <c r="BQ444" s="90"/>
      <c r="BR444" s="90"/>
      <c r="BS444" s="90"/>
      <c r="BT444" s="90"/>
      <c r="BU444" s="90"/>
      <c r="BV444" s="90"/>
      <c r="BW444" s="90"/>
      <c r="BX444" s="90"/>
      <c r="BY444" s="90"/>
      <c r="BZ444" s="90"/>
      <c r="CA444" s="90"/>
    </row>
    <row r="445" spans="1:79" s="85" customFormat="1" x14ac:dyDescent="0.2">
      <c r="A445" s="150"/>
      <c r="B445" s="95"/>
      <c r="C445" s="95"/>
      <c r="D445" s="131"/>
      <c r="E445" s="146"/>
      <c r="F445" s="90"/>
      <c r="G445" s="90"/>
      <c r="H445" s="90"/>
      <c r="I445" s="90"/>
      <c r="J445" s="90"/>
      <c r="K445" s="90"/>
      <c r="L445" s="90"/>
      <c r="M445" s="90"/>
      <c r="N445" s="90"/>
      <c r="O445" s="90"/>
      <c r="P445" s="90"/>
      <c r="Q445" s="90"/>
      <c r="R445" s="90"/>
      <c r="S445" s="90"/>
      <c r="T445" s="90"/>
      <c r="U445" s="90"/>
      <c r="V445" s="90"/>
      <c r="W445" s="90"/>
      <c r="X445" s="90"/>
      <c r="Y445" s="90"/>
      <c r="Z445" s="90"/>
      <c r="AA445" s="90"/>
      <c r="AB445" s="90"/>
      <c r="AC445" s="90"/>
      <c r="AD445" s="90"/>
      <c r="AE445" s="90"/>
      <c r="AF445" s="90"/>
      <c r="AG445" s="90"/>
      <c r="AH445" s="90"/>
      <c r="AI445" s="90"/>
      <c r="AJ445" s="90"/>
      <c r="AK445" s="90"/>
      <c r="AL445" s="90"/>
      <c r="AM445" s="90"/>
      <c r="AN445" s="90"/>
      <c r="AO445" s="90"/>
      <c r="AP445" s="90"/>
      <c r="AQ445" s="90"/>
      <c r="AR445" s="90"/>
      <c r="AS445" s="90"/>
      <c r="AT445" s="90"/>
      <c r="AU445" s="90"/>
      <c r="AV445" s="90"/>
      <c r="AW445" s="90"/>
      <c r="AX445" s="90"/>
      <c r="AY445" s="90"/>
      <c r="AZ445" s="90"/>
      <c r="BA445" s="90"/>
      <c r="BB445" s="90"/>
      <c r="BC445" s="90"/>
      <c r="BD445" s="90"/>
      <c r="BE445" s="90"/>
      <c r="BF445" s="90"/>
      <c r="BG445" s="90"/>
      <c r="BH445" s="90"/>
      <c r="BI445" s="90"/>
      <c r="BJ445" s="90"/>
      <c r="BK445" s="90"/>
      <c r="BL445" s="90"/>
      <c r="BM445" s="90"/>
      <c r="BN445" s="90"/>
      <c r="BO445" s="90"/>
      <c r="BP445" s="90"/>
      <c r="BQ445" s="90"/>
      <c r="BR445" s="90"/>
      <c r="BS445" s="90"/>
      <c r="BT445" s="90"/>
      <c r="BU445" s="90"/>
      <c r="BV445" s="90"/>
      <c r="BW445" s="90"/>
      <c r="BX445" s="90"/>
      <c r="BY445" s="90"/>
      <c r="BZ445" s="90"/>
      <c r="CA445" s="90"/>
    </row>
    <row r="446" spans="1:79" s="85" customFormat="1" x14ac:dyDescent="0.2">
      <c r="A446" s="150"/>
      <c r="B446" s="95"/>
      <c r="C446" s="95"/>
      <c r="D446" s="131"/>
      <c r="E446" s="146"/>
      <c r="F446" s="90"/>
      <c r="G446" s="90"/>
      <c r="H446" s="90"/>
      <c r="I446" s="90"/>
      <c r="J446" s="90"/>
      <c r="K446" s="90"/>
      <c r="L446" s="90"/>
      <c r="M446" s="90"/>
      <c r="N446" s="90"/>
      <c r="O446" s="90"/>
      <c r="P446" s="90"/>
      <c r="Q446" s="90"/>
      <c r="R446" s="90"/>
      <c r="S446" s="90"/>
      <c r="T446" s="90"/>
      <c r="U446" s="90"/>
      <c r="V446" s="90"/>
      <c r="W446" s="90"/>
      <c r="X446" s="90"/>
      <c r="Y446" s="90"/>
      <c r="Z446" s="90"/>
      <c r="AA446" s="90"/>
      <c r="AB446" s="90"/>
      <c r="AC446" s="90"/>
      <c r="AD446" s="90"/>
      <c r="AE446" s="90"/>
      <c r="AF446" s="90"/>
      <c r="AG446" s="90"/>
      <c r="AH446" s="90"/>
      <c r="AI446" s="90"/>
      <c r="AJ446" s="90"/>
      <c r="AK446" s="90"/>
      <c r="AL446" s="90"/>
      <c r="AM446" s="90"/>
      <c r="AN446" s="90"/>
      <c r="AO446" s="90"/>
      <c r="AP446" s="90"/>
      <c r="AQ446" s="90"/>
      <c r="AR446" s="90"/>
      <c r="AS446" s="90"/>
      <c r="AT446" s="90"/>
      <c r="AU446" s="90"/>
      <c r="AV446" s="90"/>
      <c r="AW446" s="90"/>
      <c r="AX446" s="90"/>
      <c r="AY446" s="90"/>
      <c r="AZ446" s="90"/>
      <c r="BA446" s="90"/>
      <c r="BB446" s="90"/>
      <c r="BC446" s="90"/>
      <c r="BD446" s="90"/>
      <c r="BE446" s="90"/>
      <c r="BF446" s="90"/>
      <c r="BG446" s="90"/>
      <c r="BH446" s="90"/>
      <c r="BI446" s="90"/>
      <c r="BJ446" s="90"/>
      <c r="BK446" s="90"/>
      <c r="BL446" s="90"/>
      <c r="BM446" s="90"/>
      <c r="BN446" s="90"/>
      <c r="BO446" s="90"/>
      <c r="BP446" s="90"/>
      <c r="BQ446" s="90"/>
      <c r="BR446" s="90"/>
      <c r="BS446" s="90"/>
      <c r="BT446" s="90"/>
      <c r="BU446" s="90"/>
      <c r="BV446" s="90"/>
      <c r="BW446" s="90"/>
      <c r="BX446" s="90"/>
      <c r="BY446" s="90"/>
      <c r="BZ446" s="90"/>
      <c r="CA446" s="90"/>
    </row>
    <row r="447" spans="1:79" s="85" customFormat="1" x14ac:dyDescent="0.2">
      <c r="A447" s="150"/>
      <c r="B447" s="95"/>
      <c r="C447" s="95"/>
      <c r="D447" s="131"/>
      <c r="E447" s="146"/>
      <c r="F447" s="90"/>
      <c r="G447" s="90"/>
      <c r="H447" s="90"/>
      <c r="I447" s="90"/>
      <c r="J447" s="90"/>
      <c r="K447" s="90"/>
      <c r="L447" s="90"/>
      <c r="M447" s="90"/>
      <c r="N447" s="90"/>
      <c r="O447" s="90"/>
      <c r="P447" s="90"/>
      <c r="Q447" s="90"/>
      <c r="R447" s="90"/>
      <c r="S447" s="90"/>
      <c r="T447" s="90"/>
      <c r="U447" s="90"/>
      <c r="V447" s="90"/>
      <c r="W447" s="90"/>
      <c r="X447" s="90"/>
      <c r="Y447" s="90"/>
      <c r="Z447" s="90"/>
      <c r="AA447" s="90"/>
      <c r="AB447" s="90"/>
      <c r="AC447" s="90"/>
      <c r="AD447" s="90"/>
      <c r="AE447" s="90"/>
      <c r="AF447" s="90"/>
      <c r="AG447" s="90"/>
      <c r="AH447" s="90"/>
      <c r="AI447" s="90"/>
      <c r="AJ447" s="90"/>
      <c r="AK447" s="90"/>
      <c r="AL447" s="90"/>
      <c r="AM447" s="90"/>
      <c r="AN447" s="90"/>
      <c r="AO447" s="90"/>
      <c r="AP447" s="90"/>
      <c r="AQ447" s="90"/>
      <c r="AR447" s="90"/>
      <c r="AS447" s="90"/>
      <c r="AT447" s="90"/>
      <c r="AU447" s="90"/>
      <c r="AV447" s="90"/>
      <c r="AW447" s="90"/>
      <c r="AX447" s="90"/>
      <c r="AY447" s="90"/>
      <c r="AZ447" s="90"/>
      <c r="BA447" s="90"/>
      <c r="BB447" s="90"/>
      <c r="BC447" s="90"/>
      <c r="BD447" s="90"/>
      <c r="BE447" s="90"/>
      <c r="BF447" s="90"/>
      <c r="BG447" s="90"/>
      <c r="BH447" s="90"/>
      <c r="BI447" s="90"/>
      <c r="BJ447" s="90"/>
      <c r="BK447" s="90"/>
      <c r="BL447" s="90"/>
      <c r="BM447" s="90"/>
      <c r="BN447" s="90"/>
      <c r="BO447" s="90"/>
      <c r="BP447" s="90"/>
      <c r="BQ447" s="90"/>
      <c r="BR447" s="90"/>
      <c r="BS447" s="90"/>
      <c r="BT447" s="90"/>
      <c r="BU447" s="90"/>
      <c r="BV447" s="90"/>
      <c r="BW447" s="90"/>
      <c r="BX447" s="90"/>
      <c r="BY447" s="90"/>
      <c r="BZ447" s="90"/>
      <c r="CA447" s="90"/>
    </row>
    <row r="448" spans="1:79" s="85" customFormat="1" x14ac:dyDescent="0.2">
      <c r="A448" s="150"/>
      <c r="B448" s="95"/>
      <c r="C448" s="95"/>
      <c r="D448" s="131"/>
      <c r="E448" s="146"/>
      <c r="F448" s="90"/>
      <c r="G448" s="90"/>
      <c r="H448" s="90"/>
      <c r="I448" s="90"/>
      <c r="J448" s="90"/>
      <c r="K448" s="90"/>
      <c r="L448" s="90"/>
      <c r="M448" s="90"/>
      <c r="N448" s="90"/>
      <c r="O448" s="90"/>
      <c r="P448" s="90"/>
      <c r="Q448" s="90"/>
      <c r="R448" s="90"/>
      <c r="S448" s="90"/>
      <c r="T448" s="90"/>
      <c r="U448" s="90"/>
      <c r="V448" s="90"/>
      <c r="W448" s="90"/>
      <c r="X448" s="90"/>
      <c r="Y448" s="90"/>
      <c r="Z448" s="90"/>
      <c r="AA448" s="90"/>
      <c r="AB448" s="90"/>
      <c r="AC448" s="90"/>
      <c r="AD448" s="90"/>
      <c r="AE448" s="90"/>
      <c r="AF448" s="90"/>
      <c r="AG448" s="90"/>
      <c r="AH448" s="90"/>
      <c r="AI448" s="90"/>
      <c r="AJ448" s="90"/>
      <c r="AK448" s="90"/>
      <c r="AL448" s="90"/>
      <c r="AM448" s="90"/>
      <c r="AN448" s="90"/>
      <c r="AO448" s="90"/>
      <c r="AP448" s="90"/>
      <c r="AQ448" s="90"/>
      <c r="AR448" s="90"/>
      <c r="AS448" s="90"/>
      <c r="AT448" s="90"/>
      <c r="AU448" s="90"/>
      <c r="AV448" s="90"/>
      <c r="AW448" s="90"/>
      <c r="AX448" s="90"/>
      <c r="AY448" s="90"/>
      <c r="AZ448" s="90"/>
      <c r="BA448" s="90"/>
      <c r="BB448" s="90"/>
      <c r="BC448" s="90"/>
      <c r="BD448" s="90"/>
      <c r="BE448" s="90"/>
      <c r="BF448" s="90"/>
      <c r="BG448" s="90"/>
      <c r="BH448" s="90"/>
      <c r="BI448" s="90"/>
      <c r="BJ448" s="90"/>
      <c r="BK448" s="90"/>
      <c r="BL448" s="90"/>
      <c r="BM448" s="90"/>
      <c r="BN448" s="90"/>
      <c r="BO448" s="90"/>
      <c r="BP448" s="90"/>
      <c r="BQ448" s="90"/>
      <c r="BR448" s="90"/>
      <c r="BS448" s="90"/>
      <c r="BT448" s="90"/>
      <c r="BU448" s="90"/>
      <c r="BV448" s="90"/>
      <c r="BW448" s="90"/>
      <c r="BX448" s="90"/>
      <c r="BY448" s="90"/>
      <c r="BZ448" s="90"/>
      <c r="CA448" s="90"/>
    </row>
    <row r="449" spans="1:79" s="85" customFormat="1" x14ac:dyDescent="0.2">
      <c r="A449" s="150"/>
      <c r="B449" s="95"/>
      <c r="C449" s="95"/>
      <c r="D449" s="131"/>
      <c r="E449" s="146"/>
      <c r="F449" s="90"/>
      <c r="G449" s="90"/>
      <c r="H449" s="90"/>
      <c r="I449" s="90"/>
      <c r="J449" s="90"/>
      <c r="K449" s="90"/>
      <c r="L449" s="90"/>
      <c r="M449" s="90"/>
      <c r="N449" s="90"/>
      <c r="O449" s="90"/>
      <c r="P449" s="90"/>
      <c r="Q449" s="90"/>
      <c r="R449" s="90"/>
      <c r="S449" s="90"/>
      <c r="T449" s="90"/>
      <c r="U449" s="90"/>
      <c r="V449" s="90"/>
      <c r="W449" s="90"/>
      <c r="X449" s="90"/>
      <c r="Y449" s="90"/>
      <c r="Z449" s="90"/>
      <c r="AA449" s="90"/>
      <c r="AB449" s="90"/>
      <c r="AC449" s="90"/>
      <c r="AD449" s="90"/>
      <c r="AE449" s="90"/>
      <c r="AF449" s="90"/>
      <c r="AG449" s="90"/>
      <c r="AH449" s="90"/>
      <c r="AI449" s="90"/>
      <c r="AJ449" s="90"/>
      <c r="AK449" s="90"/>
      <c r="AL449" s="90"/>
      <c r="AM449" s="90"/>
      <c r="AN449" s="90"/>
      <c r="AO449" s="90"/>
      <c r="AP449" s="90"/>
      <c r="AQ449" s="90"/>
      <c r="AR449" s="90"/>
      <c r="AS449" s="90"/>
      <c r="AT449" s="90"/>
      <c r="AU449" s="90"/>
      <c r="AV449" s="90"/>
      <c r="AW449" s="90"/>
      <c r="AX449" s="90"/>
      <c r="AY449" s="90"/>
      <c r="AZ449" s="90"/>
      <c r="BA449" s="90"/>
      <c r="BB449" s="90"/>
      <c r="BC449" s="90"/>
      <c r="BD449" s="90"/>
      <c r="BE449" s="90"/>
      <c r="BF449" s="90"/>
      <c r="BG449" s="90"/>
      <c r="BH449" s="90"/>
      <c r="BI449" s="90"/>
      <c r="BJ449" s="90"/>
      <c r="BK449" s="90"/>
      <c r="BL449" s="90"/>
      <c r="BM449" s="90"/>
      <c r="BN449" s="90"/>
      <c r="BO449" s="90"/>
      <c r="BP449" s="90"/>
      <c r="BQ449" s="90"/>
      <c r="BR449" s="90"/>
      <c r="BS449" s="90"/>
      <c r="BT449" s="90"/>
      <c r="BU449" s="90"/>
      <c r="BV449" s="90"/>
      <c r="BW449" s="90"/>
      <c r="BX449" s="90"/>
      <c r="BY449" s="90"/>
      <c r="BZ449" s="90"/>
      <c r="CA449" s="90"/>
    </row>
    <row r="450" spans="1:79" s="85" customFormat="1" x14ac:dyDescent="0.2">
      <c r="A450" s="150"/>
      <c r="B450" s="95"/>
      <c r="C450" s="95"/>
      <c r="D450" s="131"/>
      <c r="E450" s="146"/>
      <c r="F450" s="90"/>
      <c r="G450" s="90"/>
      <c r="H450" s="90"/>
      <c r="I450" s="90"/>
      <c r="J450" s="90"/>
      <c r="K450" s="90"/>
      <c r="L450" s="90"/>
      <c r="M450" s="90"/>
      <c r="N450" s="90"/>
      <c r="O450" s="90"/>
      <c r="P450" s="90"/>
      <c r="Q450" s="90"/>
      <c r="R450" s="90"/>
      <c r="S450" s="90"/>
      <c r="T450" s="90"/>
      <c r="U450" s="90"/>
      <c r="V450" s="90"/>
      <c r="W450" s="90"/>
      <c r="X450" s="90"/>
      <c r="Y450" s="90"/>
      <c r="Z450" s="90"/>
      <c r="AA450" s="90"/>
      <c r="AB450" s="90"/>
      <c r="AC450" s="90"/>
      <c r="AD450" s="90"/>
      <c r="AE450" s="90"/>
      <c r="AF450" s="90"/>
      <c r="AG450" s="90"/>
      <c r="AH450" s="90"/>
      <c r="AI450" s="90"/>
      <c r="AJ450" s="90"/>
      <c r="AK450" s="90"/>
      <c r="AL450" s="90"/>
      <c r="AM450" s="90"/>
      <c r="AN450" s="90"/>
      <c r="AO450" s="90"/>
      <c r="AP450" s="90"/>
      <c r="AQ450" s="90"/>
      <c r="AR450" s="90"/>
      <c r="AS450" s="90"/>
      <c r="AT450" s="90"/>
      <c r="AU450" s="90"/>
      <c r="AV450" s="90"/>
      <c r="AW450" s="90"/>
      <c r="AX450" s="90"/>
      <c r="AY450" s="90"/>
      <c r="AZ450" s="90"/>
      <c r="BA450" s="90"/>
      <c r="BB450" s="90"/>
      <c r="BC450" s="90"/>
      <c r="BD450" s="90"/>
      <c r="BE450" s="90"/>
      <c r="BF450" s="90"/>
      <c r="BG450" s="90"/>
      <c r="BH450" s="90"/>
      <c r="BI450" s="90"/>
      <c r="BJ450" s="90"/>
      <c r="BK450" s="90"/>
      <c r="BL450" s="90"/>
      <c r="BM450" s="90"/>
      <c r="BN450" s="90"/>
      <c r="BO450" s="90"/>
      <c r="BP450" s="90"/>
      <c r="BQ450" s="90"/>
      <c r="BR450" s="90"/>
      <c r="BS450" s="90"/>
      <c r="BT450" s="90"/>
      <c r="BU450" s="90"/>
      <c r="BV450" s="90"/>
      <c r="BW450" s="90"/>
      <c r="BX450" s="90"/>
      <c r="BY450" s="90"/>
      <c r="BZ450" s="90"/>
      <c r="CA450" s="90"/>
    </row>
    <row r="451" spans="1:79" s="85" customFormat="1" x14ac:dyDescent="0.2">
      <c r="A451" s="150"/>
      <c r="B451" s="95"/>
      <c r="C451" s="95"/>
      <c r="D451" s="131"/>
      <c r="E451" s="146"/>
      <c r="F451" s="90"/>
      <c r="G451" s="90"/>
      <c r="H451" s="90"/>
      <c r="I451" s="90"/>
      <c r="J451" s="90"/>
      <c r="K451" s="90"/>
      <c r="L451" s="90"/>
      <c r="M451" s="90"/>
      <c r="N451" s="90"/>
      <c r="O451" s="90"/>
      <c r="P451" s="90"/>
      <c r="Q451" s="90"/>
      <c r="R451" s="90"/>
      <c r="S451" s="90"/>
      <c r="T451" s="90"/>
      <c r="U451" s="90"/>
      <c r="V451" s="90"/>
      <c r="W451" s="90"/>
      <c r="X451" s="90"/>
      <c r="Y451" s="90"/>
      <c r="Z451" s="90"/>
      <c r="AA451" s="90"/>
      <c r="AB451" s="90"/>
      <c r="AC451" s="90"/>
      <c r="AD451" s="90"/>
      <c r="AE451" s="90"/>
      <c r="AF451" s="90"/>
      <c r="AG451" s="90"/>
      <c r="AH451" s="90"/>
      <c r="AI451" s="90"/>
      <c r="AJ451" s="90"/>
      <c r="AK451" s="90"/>
      <c r="AL451" s="90"/>
      <c r="AM451" s="90"/>
      <c r="AN451" s="90"/>
      <c r="AO451" s="90"/>
      <c r="AP451" s="90"/>
      <c r="AQ451" s="90"/>
      <c r="AR451" s="90"/>
      <c r="AS451" s="90"/>
      <c r="AT451" s="90"/>
      <c r="AU451" s="90"/>
      <c r="AV451" s="90"/>
      <c r="AW451" s="90"/>
      <c r="AX451" s="90"/>
      <c r="AY451" s="90"/>
      <c r="AZ451" s="90"/>
      <c r="BA451" s="90"/>
      <c r="BB451" s="90"/>
      <c r="BC451" s="90"/>
      <c r="BD451" s="90"/>
      <c r="BE451" s="90"/>
      <c r="BF451" s="90"/>
      <c r="BG451" s="90"/>
      <c r="BH451" s="90"/>
      <c r="BI451" s="90"/>
      <c r="BJ451" s="90"/>
      <c r="BK451" s="90"/>
      <c r="BL451" s="90"/>
      <c r="BM451" s="90"/>
      <c r="BN451" s="90"/>
      <c r="BO451" s="90"/>
      <c r="BP451" s="90"/>
      <c r="BQ451" s="90"/>
      <c r="BR451" s="90"/>
      <c r="BS451" s="90"/>
      <c r="BT451" s="90"/>
      <c r="BU451" s="90"/>
      <c r="BV451" s="90"/>
      <c r="BW451" s="90"/>
      <c r="BX451" s="90"/>
      <c r="BY451" s="90"/>
      <c r="BZ451" s="90"/>
      <c r="CA451" s="90"/>
    </row>
    <row r="452" spans="1:79" s="85" customFormat="1" x14ac:dyDescent="0.2">
      <c r="A452" s="150"/>
      <c r="B452" s="95"/>
      <c r="C452" s="95"/>
      <c r="D452" s="131"/>
      <c r="E452" s="146"/>
      <c r="F452" s="90"/>
      <c r="G452" s="90"/>
      <c r="H452" s="90"/>
      <c r="I452" s="90"/>
      <c r="J452" s="90"/>
      <c r="K452" s="90"/>
      <c r="L452" s="90"/>
      <c r="M452" s="90"/>
      <c r="N452" s="90"/>
      <c r="O452" s="90"/>
      <c r="P452" s="90"/>
      <c r="Q452" s="90"/>
      <c r="R452" s="90"/>
      <c r="S452" s="90"/>
      <c r="T452" s="90"/>
      <c r="U452" s="90"/>
      <c r="V452" s="90"/>
      <c r="W452" s="90"/>
      <c r="X452" s="90"/>
      <c r="Y452" s="90"/>
      <c r="Z452" s="90"/>
      <c r="AA452" s="90"/>
      <c r="AB452" s="90"/>
      <c r="AC452" s="90"/>
      <c r="AD452" s="90"/>
      <c r="AE452" s="90"/>
      <c r="AF452" s="90"/>
      <c r="AG452" s="90"/>
      <c r="AH452" s="90"/>
      <c r="AI452" s="90"/>
      <c r="AJ452" s="90"/>
      <c r="AK452" s="90"/>
      <c r="AL452" s="90"/>
      <c r="AM452" s="90"/>
      <c r="AN452" s="90"/>
      <c r="AO452" s="90"/>
      <c r="AP452" s="90"/>
      <c r="AQ452" s="90"/>
      <c r="AR452" s="90"/>
      <c r="AS452" s="90"/>
      <c r="AT452" s="90"/>
      <c r="AU452" s="90"/>
      <c r="AV452" s="90"/>
      <c r="AW452" s="90"/>
      <c r="AX452" s="90"/>
      <c r="AY452" s="90"/>
      <c r="AZ452" s="90"/>
      <c r="BA452" s="90"/>
      <c r="BB452" s="90"/>
      <c r="BC452" s="90"/>
      <c r="BD452" s="90"/>
      <c r="BE452" s="90"/>
      <c r="BF452" s="90"/>
      <c r="BG452" s="90"/>
      <c r="BH452" s="90"/>
      <c r="BI452" s="90"/>
      <c r="BJ452" s="90"/>
      <c r="BK452" s="90"/>
      <c r="BL452" s="90"/>
      <c r="BM452" s="90"/>
      <c r="BN452" s="90"/>
      <c r="BO452" s="90"/>
      <c r="BP452" s="90"/>
      <c r="BQ452" s="90"/>
      <c r="BR452" s="90"/>
      <c r="BS452" s="90"/>
      <c r="BT452" s="90"/>
      <c r="BU452" s="90"/>
      <c r="BV452" s="90"/>
      <c r="BW452" s="90"/>
      <c r="BX452" s="90"/>
      <c r="BY452" s="90"/>
      <c r="BZ452" s="90"/>
      <c r="CA452" s="90"/>
    </row>
    <row r="453" spans="1:79" s="85" customFormat="1" x14ac:dyDescent="0.2">
      <c r="A453" s="150"/>
      <c r="B453" s="95"/>
      <c r="C453" s="95"/>
      <c r="D453" s="131"/>
      <c r="E453" s="146"/>
      <c r="F453" s="90"/>
      <c r="G453" s="90"/>
      <c r="H453" s="90"/>
      <c r="I453" s="90"/>
      <c r="J453" s="90"/>
      <c r="K453" s="90"/>
      <c r="L453" s="90"/>
      <c r="M453" s="90"/>
      <c r="N453" s="90"/>
      <c r="O453" s="90"/>
      <c r="P453" s="90"/>
      <c r="Q453" s="90"/>
      <c r="R453" s="90"/>
      <c r="S453" s="90"/>
      <c r="T453" s="90"/>
      <c r="U453" s="90"/>
      <c r="V453" s="90"/>
      <c r="W453" s="90"/>
      <c r="X453" s="90"/>
      <c r="Y453" s="90"/>
      <c r="Z453" s="90"/>
      <c r="AA453" s="90"/>
      <c r="AB453" s="90"/>
      <c r="AC453" s="90"/>
      <c r="AD453" s="90"/>
      <c r="AE453" s="90"/>
      <c r="AF453" s="90"/>
      <c r="AG453" s="90"/>
      <c r="AH453" s="90"/>
      <c r="AI453" s="90"/>
      <c r="AJ453" s="90"/>
      <c r="AK453" s="90"/>
      <c r="AL453" s="90"/>
      <c r="AM453" s="90"/>
      <c r="AN453" s="90"/>
      <c r="AO453" s="90"/>
      <c r="AP453" s="90"/>
      <c r="AQ453" s="90"/>
      <c r="AR453" s="90"/>
      <c r="AS453" s="90"/>
      <c r="AT453" s="90"/>
      <c r="AU453" s="90"/>
      <c r="AV453" s="90"/>
      <c r="AW453" s="90"/>
      <c r="AX453" s="90"/>
      <c r="AY453" s="90"/>
      <c r="AZ453" s="90"/>
      <c r="BA453" s="90"/>
      <c r="BB453" s="90"/>
      <c r="BC453" s="90"/>
      <c r="BD453" s="90"/>
      <c r="BE453" s="90"/>
      <c r="BF453" s="90"/>
      <c r="BG453" s="90"/>
      <c r="BH453" s="90"/>
      <c r="BI453" s="90"/>
      <c r="BJ453" s="90"/>
      <c r="BK453" s="90"/>
      <c r="BL453" s="90"/>
      <c r="BM453" s="90"/>
      <c r="BN453" s="90"/>
      <c r="BO453" s="90"/>
      <c r="BP453" s="90"/>
      <c r="BQ453" s="90"/>
      <c r="BR453" s="90"/>
      <c r="BS453" s="90"/>
      <c r="BT453" s="90"/>
      <c r="BU453" s="90"/>
      <c r="BV453" s="90"/>
      <c r="BW453" s="90"/>
      <c r="BX453" s="90"/>
      <c r="BY453" s="90"/>
      <c r="BZ453" s="90"/>
      <c r="CA453" s="90"/>
    </row>
    <row r="454" spans="1:79" s="85" customFormat="1" x14ac:dyDescent="0.2">
      <c r="A454" s="150"/>
      <c r="B454" s="95"/>
      <c r="C454" s="95"/>
      <c r="D454" s="131"/>
      <c r="E454" s="146"/>
      <c r="F454" s="90"/>
      <c r="G454" s="90"/>
      <c r="H454" s="90"/>
      <c r="I454" s="90"/>
      <c r="J454" s="90"/>
      <c r="K454" s="90"/>
      <c r="L454" s="90"/>
      <c r="M454" s="90"/>
      <c r="N454" s="90"/>
      <c r="O454" s="90"/>
      <c r="P454" s="90"/>
      <c r="Q454" s="90"/>
      <c r="R454" s="90"/>
      <c r="S454" s="90"/>
      <c r="T454" s="90"/>
      <c r="U454" s="90"/>
      <c r="V454" s="90"/>
      <c r="W454" s="90"/>
      <c r="X454" s="90"/>
      <c r="Y454" s="90"/>
      <c r="Z454" s="90"/>
      <c r="AA454" s="90"/>
      <c r="AB454" s="90"/>
      <c r="AC454" s="90"/>
      <c r="AD454" s="90"/>
      <c r="AE454" s="90"/>
      <c r="AF454" s="90"/>
      <c r="AG454" s="90"/>
      <c r="AH454" s="90"/>
      <c r="AI454" s="90"/>
      <c r="AJ454" s="90"/>
      <c r="AK454" s="90"/>
      <c r="AL454" s="90"/>
      <c r="AM454" s="90"/>
      <c r="AN454" s="90"/>
      <c r="AO454" s="90"/>
      <c r="AP454" s="90"/>
      <c r="AQ454" s="90"/>
      <c r="AR454" s="90"/>
      <c r="AS454" s="90"/>
      <c r="AT454" s="90"/>
      <c r="AU454" s="90"/>
      <c r="AV454" s="90"/>
      <c r="AW454" s="90"/>
      <c r="AX454" s="90"/>
      <c r="AY454" s="90"/>
      <c r="AZ454" s="90"/>
      <c r="BA454" s="90"/>
      <c r="BB454" s="90"/>
      <c r="BC454" s="90"/>
      <c r="BD454" s="90"/>
      <c r="BE454" s="90"/>
      <c r="BF454" s="90"/>
      <c r="BG454" s="90"/>
      <c r="BH454" s="90"/>
      <c r="BI454" s="90"/>
      <c r="BJ454" s="90"/>
      <c r="BK454" s="90"/>
      <c r="BL454" s="90"/>
      <c r="BM454" s="90"/>
      <c r="BN454" s="90"/>
      <c r="BO454" s="90"/>
      <c r="BP454" s="90"/>
      <c r="BQ454" s="90"/>
      <c r="BR454" s="90"/>
      <c r="BS454" s="90"/>
      <c r="BT454" s="90"/>
      <c r="BU454" s="90"/>
      <c r="BV454" s="90"/>
      <c r="BW454" s="90"/>
      <c r="BX454" s="90"/>
      <c r="BY454" s="90"/>
      <c r="BZ454" s="90"/>
      <c r="CA454" s="90"/>
    </row>
    <row r="455" spans="1:79" s="85" customFormat="1" x14ac:dyDescent="0.2">
      <c r="A455" s="150"/>
      <c r="B455" s="95"/>
      <c r="C455" s="95"/>
      <c r="D455" s="131"/>
      <c r="E455" s="146"/>
      <c r="F455" s="90"/>
      <c r="G455" s="90"/>
      <c r="H455" s="90"/>
      <c r="I455" s="90"/>
      <c r="J455" s="90"/>
      <c r="K455" s="90"/>
      <c r="L455" s="90"/>
      <c r="M455" s="90"/>
      <c r="N455" s="90"/>
      <c r="O455" s="90"/>
      <c r="P455" s="90"/>
      <c r="Q455" s="90"/>
      <c r="R455" s="90"/>
      <c r="S455" s="90"/>
      <c r="T455" s="90"/>
      <c r="U455" s="90"/>
      <c r="V455" s="90"/>
      <c r="W455" s="90"/>
      <c r="X455" s="90"/>
      <c r="Y455" s="90"/>
      <c r="Z455" s="90"/>
      <c r="AA455" s="90"/>
      <c r="AB455" s="90"/>
      <c r="AC455" s="90"/>
      <c r="AD455" s="90"/>
      <c r="AE455" s="90"/>
      <c r="AF455" s="90"/>
      <c r="AG455" s="90"/>
      <c r="AH455" s="90"/>
      <c r="AI455" s="90"/>
      <c r="AJ455" s="90"/>
      <c r="AK455" s="90"/>
      <c r="AL455" s="90"/>
      <c r="AM455" s="90"/>
      <c r="AN455" s="90"/>
      <c r="AO455" s="90"/>
      <c r="AP455" s="90"/>
      <c r="AQ455" s="90"/>
      <c r="AR455" s="90"/>
      <c r="AS455" s="90"/>
      <c r="AT455" s="90"/>
      <c r="AU455" s="90"/>
      <c r="AV455" s="90"/>
      <c r="AW455" s="90"/>
      <c r="AX455" s="90"/>
      <c r="AY455" s="90"/>
      <c r="AZ455" s="90"/>
      <c r="BA455" s="90"/>
      <c r="BB455" s="90"/>
      <c r="BC455" s="90"/>
      <c r="BD455" s="90"/>
      <c r="BE455" s="90"/>
      <c r="BF455" s="90"/>
      <c r="BG455" s="90"/>
      <c r="BH455" s="90"/>
      <c r="BI455" s="90"/>
      <c r="BJ455" s="90"/>
      <c r="BK455" s="90"/>
      <c r="BL455" s="90"/>
      <c r="BM455" s="90"/>
      <c r="BN455" s="90"/>
      <c r="BO455" s="90"/>
      <c r="BP455" s="90"/>
      <c r="BQ455" s="90"/>
      <c r="BR455" s="90"/>
      <c r="BS455" s="90"/>
      <c r="BT455" s="90"/>
      <c r="BU455" s="90"/>
      <c r="BV455" s="90"/>
      <c r="BW455" s="90"/>
      <c r="BX455" s="90"/>
      <c r="BY455" s="90"/>
      <c r="BZ455" s="90"/>
      <c r="CA455" s="90"/>
    </row>
    <row r="456" spans="1:79" s="85" customFormat="1" x14ac:dyDescent="0.2">
      <c r="A456" s="150"/>
      <c r="B456" s="95"/>
      <c r="C456" s="95"/>
      <c r="D456" s="131"/>
      <c r="E456" s="146"/>
      <c r="F456" s="90"/>
      <c r="G456" s="90"/>
      <c r="H456" s="90"/>
      <c r="I456" s="90"/>
      <c r="J456" s="90"/>
      <c r="K456" s="90"/>
      <c r="L456" s="90"/>
      <c r="M456" s="90"/>
      <c r="N456" s="90"/>
      <c r="O456" s="90"/>
      <c r="P456" s="90"/>
      <c r="Q456" s="90"/>
      <c r="R456" s="90"/>
      <c r="S456" s="90"/>
      <c r="T456" s="90"/>
      <c r="U456" s="90"/>
      <c r="V456" s="90"/>
      <c r="W456" s="90"/>
      <c r="X456" s="90"/>
      <c r="Y456" s="90"/>
      <c r="Z456" s="90"/>
      <c r="AA456" s="90"/>
      <c r="AB456" s="90"/>
      <c r="AC456" s="90"/>
      <c r="AD456" s="90"/>
      <c r="AE456" s="90"/>
      <c r="AF456" s="90"/>
      <c r="AG456" s="90"/>
      <c r="AH456" s="90"/>
      <c r="AI456" s="90"/>
      <c r="AJ456" s="90"/>
      <c r="AK456" s="90"/>
      <c r="AL456" s="90"/>
      <c r="AM456" s="90"/>
      <c r="AN456" s="90"/>
      <c r="AO456" s="90"/>
      <c r="AP456" s="90"/>
      <c r="AQ456" s="90"/>
      <c r="AR456" s="90"/>
      <c r="AS456" s="90"/>
      <c r="AT456" s="90"/>
      <c r="AU456" s="90"/>
      <c r="AV456" s="90"/>
      <c r="AW456" s="90"/>
      <c r="AX456" s="90"/>
      <c r="AY456" s="90"/>
      <c r="AZ456" s="90"/>
      <c r="BA456" s="90"/>
      <c r="BB456" s="90"/>
      <c r="BC456" s="90"/>
      <c r="BD456" s="90"/>
      <c r="BE456" s="90"/>
      <c r="BF456" s="90"/>
      <c r="BG456" s="90"/>
      <c r="BH456" s="90"/>
      <c r="BI456" s="90"/>
      <c r="BJ456" s="90"/>
      <c r="BK456" s="90"/>
      <c r="BL456" s="90"/>
      <c r="BM456" s="90"/>
      <c r="BN456" s="90"/>
      <c r="BO456" s="90"/>
      <c r="BP456" s="90"/>
      <c r="BQ456" s="90"/>
      <c r="BR456" s="90"/>
      <c r="BS456" s="90"/>
      <c r="BT456" s="90"/>
      <c r="BU456" s="90"/>
      <c r="BV456" s="90"/>
      <c r="BW456" s="90"/>
      <c r="BX456" s="90"/>
      <c r="BY456" s="90"/>
      <c r="BZ456" s="90"/>
      <c r="CA456" s="90"/>
    </row>
    <row r="457" spans="1:79" s="85" customFormat="1" x14ac:dyDescent="0.2">
      <c r="A457" s="150"/>
      <c r="B457" s="95"/>
      <c r="C457" s="95"/>
      <c r="D457" s="131"/>
      <c r="E457" s="146"/>
      <c r="F457" s="90"/>
      <c r="G457" s="90"/>
      <c r="H457" s="90"/>
      <c r="I457" s="90"/>
      <c r="J457" s="90"/>
      <c r="K457" s="90"/>
      <c r="L457" s="90"/>
      <c r="M457" s="90"/>
      <c r="N457" s="90"/>
      <c r="O457" s="90"/>
      <c r="P457" s="90"/>
      <c r="Q457" s="90"/>
      <c r="R457" s="90"/>
      <c r="S457" s="90"/>
      <c r="T457" s="90"/>
      <c r="U457" s="90"/>
      <c r="V457" s="90"/>
      <c r="W457" s="90"/>
      <c r="X457" s="90"/>
      <c r="Y457" s="90"/>
      <c r="Z457" s="90"/>
      <c r="AA457" s="90"/>
      <c r="AB457" s="90"/>
      <c r="AC457" s="90"/>
      <c r="AD457" s="90"/>
      <c r="AE457" s="90"/>
      <c r="AF457" s="90"/>
      <c r="AG457" s="90"/>
      <c r="AH457" s="90"/>
      <c r="AI457" s="90"/>
      <c r="AJ457" s="90"/>
      <c r="AK457" s="90"/>
      <c r="AL457" s="90"/>
      <c r="AM457" s="90"/>
      <c r="AN457" s="90"/>
      <c r="AO457" s="90"/>
      <c r="AP457" s="90"/>
      <c r="AQ457" s="90"/>
      <c r="AR457" s="90"/>
      <c r="AS457" s="90"/>
      <c r="AT457" s="90"/>
      <c r="AU457" s="90"/>
      <c r="AV457" s="90"/>
      <c r="AW457" s="90"/>
      <c r="AX457" s="90"/>
      <c r="AY457" s="90"/>
      <c r="AZ457" s="90"/>
      <c r="BA457" s="90"/>
      <c r="BB457" s="90"/>
      <c r="BC457" s="90"/>
      <c r="BD457" s="90"/>
      <c r="BE457" s="90"/>
      <c r="BF457" s="90"/>
      <c r="BG457" s="90"/>
      <c r="BH457" s="90"/>
      <c r="BI457" s="90"/>
      <c r="BJ457" s="90"/>
      <c r="BK457" s="90"/>
      <c r="BL457" s="90"/>
      <c r="BM457" s="90"/>
      <c r="BN457" s="90"/>
      <c r="BO457" s="90"/>
      <c r="BP457" s="90"/>
      <c r="BQ457" s="90"/>
      <c r="BR457" s="90"/>
      <c r="BS457" s="90"/>
      <c r="BT457" s="90"/>
      <c r="BU457" s="90"/>
      <c r="BV457" s="90"/>
      <c r="BW457" s="90"/>
      <c r="BX457" s="90"/>
      <c r="BY457" s="90"/>
      <c r="BZ457" s="90"/>
      <c r="CA457" s="90"/>
    </row>
    <row r="458" spans="1:79" s="85" customFormat="1" x14ac:dyDescent="0.2">
      <c r="A458" s="150"/>
      <c r="B458" s="95"/>
      <c r="C458" s="95"/>
      <c r="D458" s="131"/>
      <c r="E458" s="146"/>
      <c r="F458" s="90"/>
      <c r="G458" s="90"/>
      <c r="H458" s="90"/>
      <c r="I458" s="90"/>
      <c r="J458" s="90"/>
      <c r="K458" s="90"/>
      <c r="L458" s="90"/>
      <c r="M458" s="90"/>
      <c r="N458" s="90"/>
      <c r="O458" s="90"/>
      <c r="P458" s="90"/>
      <c r="Q458" s="90"/>
      <c r="R458" s="90"/>
      <c r="S458" s="90"/>
      <c r="T458" s="90"/>
      <c r="U458" s="90"/>
      <c r="V458" s="90"/>
      <c r="W458" s="90"/>
      <c r="X458" s="90"/>
      <c r="Y458" s="90"/>
      <c r="Z458" s="90"/>
      <c r="AA458" s="90"/>
      <c r="AB458" s="90"/>
      <c r="AC458" s="90"/>
      <c r="AD458" s="90"/>
      <c r="AE458" s="90"/>
      <c r="AF458" s="90"/>
      <c r="AG458" s="90"/>
      <c r="AH458" s="90"/>
      <c r="AI458" s="90"/>
      <c r="AJ458" s="90"/>
      <c r="AK458" s="90"/>
      <c r="AL458" s="90"/>
      <c r="AM458" s="90"/>
      <c r="AN458" s="90"/>
      <c r="AO458" s="90"/>
      <c r="AP458" s="90"/>
      <c r="AQ458" s="90"/>
      <c r="AR458" s="90"/>
      <c r="AS458" s="90"/>
      <c r="AT458" s="90"/>
      <c r="AU458" s="90"/>
      <c r="AV458" s="90"/>
      <c r="AW458" s="90"/>
      <c r="AX458" s="90"/>
      <c r="AY458" s="90"/>
      <c r="AZ458" s="90"/>
      <c r="BA458" s="90"/>
      <c r="BB458" s="90"/>
      <c r="BC458" s="90"/>
      <c r="BD458" s="90"/>
      <c r="BE458" s="90"/>
      <c r="BF458" s="90"/>
      <c r="BG458" s="90"/>
      <c r="BH458" s="90"/>
      <c r="BI458" s="90"/>
      <c r="BJ458" s="90"/>
      <c r="BK458" s="90"/>
      <c r="BL458" s="90"/>
      <c r="BM458" s="90"/>
      <c r="BN458" s="90"/>
      <c r="BO458" s="90"/>
      <c r="BP458" s="90"/>
      <c r="BQ458" s="90"/>
      <c r="BR458" s="90"/>
      <c r="BS458" s="90"/>
      <c r="BT458" s="90"/>
      <c r="BU458" s="90"/>
      <c r="BV458" s="90"/>
      <c r="BW458" s="90"/>
      <c r="BX458" s="90"/>
      <c r="BY458" s="90"/>
      <c r="BZ458" s="90"/>
      <c r="CA458" s="90"/>
    </row>
    <row r="459" spans="1:79" s="85" customFormat="1" x14ac:dyDescent="0.2">
      <c r="A459" s="150"/>
      <c r="B459" s="95"/>
      <c r="C459" s="95"/>
      <c r="D459" s="131"/>
      <c r="E459" s="160"/>
      <c r="F459" s="90"/>
      <c r="G459" s="90"/>
      <c r="H459" s="90"/>
      <c r="I459" s="90"/>
      <c r="J459" s="90"/>
      <c r="K459" s="90"/>
      <c r="L459" s="90"/>
      <c r="M459" s="90"/>
      <c r="N459" s="90"/>
      <c r="O459" s="90"/>
      <c r="P459" s="90"/>
      <c r="Q459" s="90"/>
      <c r="R459" s="90"/>
      <c r="S459" s="90"/>
      <c r="T459" s="90"/>
      <c r="U459" s="90"/>
      <c r="V459" s="90"/>
      <c r="W459" s="90"/>
      <c r="X459" s="90"/>
      <c r="Y459" s="90"/>
      <c r="Z459" s="90"/>
      <c r="AA459" s="90"/>
      <c r="AB459" s="90"/>
      <c r="AC459" s="90"/>
      <c r="AD459" s="90"/>
      <c r="AE459" s="90"/>
      <c r="AF459" s="90"/>
      <c r="AG459" s="90"/>
      <c r="AH459" s="90"/>
      <c r="AI459" s="90"/>
      <c r="AJ459" s="90"/>
      <c r="AK459" s="90"/>
      <c r="AL459" s="90"/>
      <c r="AM459" s="90"/>
      <c r="AN459" s="90"/>
      <c r="AO459" s="90"/>
      <c r="AP459" s="90"/>
      <c r="AQ459" s="90"/>
      <c r="AR459" s="90"/>
      <c r="AS459" s="90"/>
      <c r="AT459" s="90"/>
      <c r="AU459" s="90"/>
      <c r="AV459" s="90"/>
      <c r="AW459" s="90"/>
      <c r="AX459" s="90"/>
      <c r="AY459" s="90"/>
      <c r="AZ459" s="90"/>
      <c r="BA459" s="90"/>
      <c r="BB459" s="90"/>
      <c r="BC459" s="90"/>
      <c r="BD459" s="90"/>
      <c r="BE459" s="90"/>
      <c r="BF459" s="90"/>
      <c r="BG459" s="90"/>
      <c r="BH459" s="90"/>
      <c r="BI459" s="90"/>
      <c r="BJ459" s="90"/>
      <c r="BK459" s="90"/>
      <c r="BL459" s="90"/>
      <c r="BM459" s="90"/>
      <c r="BN459" s="90"/>
      <c r="BO459" s="90"/>
      <c r="BP459" s="90"/>
      <c r="BQ459" s="90"/>
      <c r="BR459" s="90"/>
      <c r="BS459" s="90"/>
      <c r="BT459" s="90"/>
      <c r="BU459" s="90"/>
      <c r="BV459" s="90"/>
      <c r="BW459" s="90"/>
      <c r="BX459" s="90"/>
      <c r="BY459" s="90"/>
      <c r="BZ459" s="90"/>
      <c r="CA459" s="90"/>
    </row>
    <row r="460" spans="1:79" s="85" customFormat="1" x14ac:dyDescent="0.2">
      <c r="A460" s="150"/>
      <c r="B460" s="95"/>
      <c r="C460" s="95"/>
      <c r="D460" s="131"/>
      <c r="E460" s="146"/>
      <c r="F460" s="90"/>
      <c r="G460" s="90"/>
      <c r="H460" s="90"/>
      <c r="I460" s="90"/>
      <c r="J460" s="90"/>
      <c r="K460" s="90"/>
      <c r="L460" s="90"/>
      <c r="M460" s="90"/>
      <c r="N460" s="90"/>
      <c r="O460" s="90"/>
      <c r="P460" s="90"/>
      <c r="Q460" s="90"/>
      <c r="R460" s="90"/>
      <c r="S460" s="90"/>
      <c r="T460" s="90"/>
      <c r="U460" s="90"/>
      <c r="V460" s="90"/>
      <c r="W460" s="90"/>
      <c r="X460" s="90"/>
      <c r="Y460" s="90"/>
      <c r="Z460" s="90"/>
      <c r="AA460" s="90"/>
      <c r="AB460" s="90"/>
      <c r="AC460" s="90"/>
      <c r="AD460" s="90"/>
      <c r="AE460" s="90"/>
      <c r="AF460" s="90"/>
      <c r="AG460" s="90"/>
      <c r="AH460" s="90"/>
      <c r="AI460" s="90"/>
      <c r="AJ460" s="90"/>
      <c r="AK460" s="90"/>
      <c r="AL460" s="90"/>
      <c r="AM460" s="90"/>
      <c r="AN460" s="90"/>
      <c r="AO460" s="90"/>
      <c r="AP460" s="90"/>
      <c r="AQ460" s="90"/>
      <c r="AR460" s="90"/>
      <c r="AS460" s="90"/>
      <c r="AT460" s="90"/>
      <c r="AU460" s="90"/>
      <c r="AV460" s="90"/>
      <c r="AW460" s="90"/>
      <c r="AX460" s="90"/>
      <c r="AY460" s="90"/>
      <c r="AZ460" s="90"/>
      <c r="BA460" s="90"/>
      <c r="BB460" s="90"/>
      <c r="BC460" s="90"/>
      <c r="BD460" s="90"/>
      <c r="BE460" s="90"/>
      <c r="BF460" s="90"/>
      <c r="BG460" s="90"/>
      <c r="BH460" s="90"/>
      <c r="BI460" s="90"/>
      <c r="BJ460" s="90"/>
      <c r="BK460" s="90"/>
      <c r="BL460" s="90"/>
      <c r="BM460" s="90"/>
      <c r="BN460" s="90"/>
      <c r="BO460" s="90"/>
      <c r="BP460" s="90"/>
      <c r="BQ460" s="90"/>
      <c r="BR460" s="90"/>
      <c r="BS460" s="90"/>
      <c r="BT460" s="90"/>
      <c r="BU460" s="90"/>
      <c r="BV460" s="90"/>
      <c r="BW460" s="90"/>
      <c r="BX460" s="90"/>
      <c r="BY460" s="90"/>
      <c r="BZ460" s="90"/>
      <c r="CA460" s="90"/>
    </row>
    <row r="461" spans="1:79" s="85" customFormat="1" x14ac:dyDescent="0.2">
      <c r="A461" s="150"/>
      <c r="B461" s="95"/>
      <c r="C461" s="95"/>
      <c r="D461" s="131"/>
      <c r="E461" s="146"/>
      <c r="F461" s="90"/>
      <c r="G461" s="90"/>
      <c r="H461" s="90"/>
      <c r="I461" s="90"/>
      <c r="J461" s="90"/>
      <c r="K461" s="90"/>
      <c r="L461" s="90"/>
      <c r="M461" s="90"/>
      <c r="N461" s="90"/>
      <c r="O461" s="90"/>
      <c r="P461" s="90"/>
      <c r="Q461" s="90"/>
      <c r="R461" s="90"/>
      <c r="S461" s="90"/>
      <c r="T461" s="90"/>
      <c r="U461" s="90"/>
      <c r="V461" s="90"/>
      <c r="W461" s="90"/>
      <c r="X461" s="90"/>
      <c r="Y461" s="90"/>
      <c r="Z461" s="90"/>
      <c r="AA461" s="90"/>
      <c r="AB461" s="90"/>
      <c r="AC461" s="90"/>
      <c r="AD461" s="90"/>
      <c r="AE461" s="90"/>
      <c r="AF461" s="90"/>
      <c r="AG461" s="90"/>
      <c r="AH461" s="90"/>
      <c r="AI461" s="90"/>
      <c r="AJ461" s="90"/>
      <c r="AK461" s="90"/>
      <c r="AL461" s="90"/>
      <c r="AM461" s="90"/>
      <c r="AN461" s="90"/>
      <c r="AO461" s="90"/>
      <c r="AP461" s="90"/>
      <c r="AQ461" s="90"/>
      <c r="AR461" s="90"/>
      <c r="AS461" s="90"/>
      <c r="AT461" s="90"/>
      <c r="AU461" s="90"/>
      <c r="AV461" s="90"/>
      <c r="AW461" s="90"/>
      <c r="AX461" s="90"/>
      <c r="AY461" s="90"/>
      <c r="AZ461" s="90"/>
      <c r="BA461" s="90"/>
      <c r="BB461" s="90"/>
      <c r="BC461" s="90"/>
      <c r="BD461" s="90"/>
      <c r="BE461" s="90"/>
      <c r="BF461" s="90"/>
      <c r="BG461" s="90"/>
      <c r="BH461" s="90"/>
      <c r="BI461" s="90"/>
      <c r="BJ461" s="90"/>
      <c r="BK461" s="90"/>
      <c r="BL461" s="90"/>
      <c r="BM461" s="90"/>
      <c r="BN461" s="90"/>
      <c r="BO461" s="90"/>
      <c r="BP461" s="90"/>
      <c r="BQ461" s="90"/>
      <c r="BR461" s="90"/>
      <c r="BS461" s="90"/>
      <c r="BT461" s="90"/>
      <c r="BU461" s="90"/>
      <c r="BV461" s="90"/>
      <c r="BW461" s="90"/>
      <c r="BX461" s="90"/>
      <c r="BY461" s="90"/>
      <c r="BZ461" s="90"/>
      <c r="CA461" s="90"/>
    </row>
    <row r="462" spans="1:79" s="98" customFormat="1" x14ac:dyDescent="0.2">
      <c r="A462" s="150"/>
      <c r="B462" s="95"/>
      <c r="C462" s="95"/>
      <c r="D462" s="131"/>
      <c r="E462" s="146"/>
      <c r="F462" s="97"/>
      <c r="G462" s="97"/>
      <c r="H462" s="97"/>
      <c r="I462" s="97"/>
      <c r="J462" s="97"/>
      <c r="K462" s="97"/>
      <c r="L462" s="97"/>
      <c r="M462" s="97"/>
      <c r="N462" s="97"/>
      <c r="O462" s="97"/>
      <c r="P462" s="97"/>
      <c r="Q462" s="97"/>
      <c r="R462" s="97"/>
      <c r="S462" s="97"/>
      <c r="T462" s="97"/>
      <c r="U462" s="97"/>
      <c r="V462" s="97"/>
      <c r="W462" s="97"/>
      <c r="X462" s="97"/>
      <c r="Y462" s="97"/>
      <c r="Z462" s="97"/>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97"/>
      <c r="BF462" s="97"/>
      <c r="BG462" s="97"/>
      <c r="BH462" s="97"/>
      <c r="BI462" s="97"/>
      <c r="BJ462" s="97"/>
      <c r="BK462" s="97"/>
      <c r="BL462" s="97"/>
      <c r="BM462" s="97"/>
      <c r="BN462" s="97"/>
      <c r="BO462" s="97"/>
      <c r="BP462" s="97"/>
      <c r="BQ462" s="97"/>
      <c r="BR462" s="97"/>
      <c r="BS462" s="97"/>
      <c r="BT462" s="97"/>
      <c r="BU462" s="97"/>
      <c r="BV462" s="97"/>
      <c r="BW462" s="97"/>
      <c r="BX462" s="97"/>
      <c r="BY462" s="97"/>
      <c r="BZ462" s="97"/>
      <c r="CA462" s="97"/>
    </row>
    <row r="463" spans="1:79" s="86" customFormat="1" x14ac:dyDescent="0.2">
      <c r="A463" s="150"/>
      <c r="B463" s="95"/>
      <c r="C463" s="95"/>
      <c r="D463" s="131"/>
      <c r="E463" s="146"/>
      <c r="F463" s="90"/>
      <c r="G463" s="90"/>
      <c r="H463" s="90"/>
      <c r="I463" s="90"/>
      <c r="J463" s="90"/>
      <c r="K463" s="90"/>
      <c r="L463" s="90"/>
      <c r="M463" s="90"/>
      <c r="N463" s="90"/>
      <c r="O463" s="90"/>
      <c r="P463" s="90"/>
      <c r="Q463" s="90"/>
      <c r="R463" s="90"/>
      <c r="S463" s="90"/>
      <c r="T463" s="90"/>
      <c r="U463" s="90"/>
      <c r="V463" s="90"/>
      <c r="W463" s="90"/>
      <c r="X463" s="90"/>
      <c r="Y463" s="90"/>
      <c r="Z463" s="90"/>
      <c r="AA463" s="90"/>
      <c r="AB463" s="90"/>
      <c r="AC463" s="90"/>
      <c r="AD463" s="90"/>
      <c r="AE463" s="90"/>
      <c r="AF463" s="90"/>
      <c r="AG463" s="90"/>
      <c r="AH463" s="90"/>
      <c r="AI463" s="90"/>
      <c r="AJ463" s="90"/>
      <c r="AK463" s="90"/>
      <c r="AL463" s="90"/>
      <c r="AM463" s="90"/>
      <c r="AN463" s="90"/>
      <c r="AO463" s="90"/>
      <c r="AP463" s="90"/>
      <c r="AQ463" s="90"/>
      <c r="AR463" s="90"/>
      <c r="AS463" s="90"/>
      <c r="AT463" s="90"/>
      <c r="AU463" s="90"/>
      <c r="AV463" s="90"/>
      <c r="AW463" s="90"/>
      <c r="AX463" s="90"/>
      <c r="AY463" s="90"/>
      <c r="AZ463" s="90"/>
      <c r="BA463" s="90"/>
      <c r="BB463" s="90"/>
      <c r="BC463" s="90"/>
      <c r="BD463" s="90"/>
      <c r="BE463" s="90"/>
      <c r="BF463" s="90"/>
      <c r="BG463" s="90"/>
      <c r="BH463" s="90"/>
      <c r="BI463" s="90"/>
      <c r="BJ463" s="90"/>
      <c r="BK463" s="90"/>
      <c r="BL463" s="90"/>
      <c r="BM463" s="90"/>
      <c r="BN463" s="90"/>
      <c r="BO463" s="90"/>
      <c r="BP463" s="90"/>
      <c r="BQ463" s="90"/>
      <c r="BR463" s="90"/>
      <c r="BS463" s="90"/>
      <c r="BT463" s="90"/>
      <c r="BU463" s="90"/>
      <c r="BV463" s="90"/>
      <c r="BW463" s="90"/>
      <c r="BX463" s="90"/>
      <c r="BY463" s="90"/>
      <c r="BZ463" s="90"/>
      <c r="CA463" s="90"/>
    </row>
    <row r="464" spans="1:79" s="86" customFormat="1" x14ac:dyDescent="0.2">
      <c r="A464" s="150"/>
      <c r="B464" s="95"/>
      <c r="C464" s="95"/>
      <c r="D464" s="131"/>
      <c r="E464" s="146"/>
      <c r="F464" s="90"/>
      <c r="G464" s="90"/>
      <c r="H464" s="90"/>
      <c r="I464" s="90"/>
      <c r="J464" s="90"/>
      <c r="K464" s="90"/>
      <c r="L464" s="90"/>
      <c r="M464" s="90"/>
      <c r="N464" s="90"/>
      <c r="O464" s="90"/>
      <c r="P464" s="90"/>
      <c r="Q464" s="90"/>
      <c r="R464" s="90"/>
      <c r="S464" s="90"/>
      <c r="T464" s="90"/>
      <c r="U464" s="90"/>
      <c r="V464" s="90"/>
      <c r="W464" s="90"/>
      <c r="X464" s="90"/>
      <c r="Y464" s="90"/>
      <c r="Z464" s="90"/>
      <c r="AA464" s="90"/>
      <c r="AB464" s="90"/>
      <c r="AC464" s="90"/>
      <c r="AD464" s="90"/>
      <c r="AE464" s="90"/>
      <c r="AF464" s="90"/>
      <c r="AG464" s="90"/>
      <c r="AH464" s="90"/>
      <c r="AI464" s="90"/>
      <c r="AJ464" s="90"/>
      <c r="AK464" s="90"/>
      <c r="AL464" s="90"/>
      <c r="AM464" s="90"/>
      <c r="AN464" s="90"/>
      <c r="AO464" s="90"/>
      <c r="AP464" s="90"/>
      <c r="AQ464" s="90"/>
      <c r="AR464" s="90"/>
      <c r="AS464" s="90"/>
      <c r="AT464" s="90"/>
      <c r="AU464" s="90"/>
      <c r="AV464" s="90"/>
      <c r="AW464" s="90"/>
      <c r="AX464" s="90"/>
      <c r="AY464" s="90"/>
      <c r="AZ464" s="90"/>
      <c r="BA464" s="90"/>
      <c r="BB464" s="90"/>
      <c r="BC464" s="90"/>
      <c r="BD464" s="90"/>
      <c r="BE464" s="90"/>
      <c r="BF464" s="90"/>
      <c r="BG464" s="90"/>
      <c r="BH464" s="90"/>
      <c r="BI464" s="90"/>
      <c r="BJ464" s="90"/>
      <c r="BK464" s="90"/>
      <c r="BL464" s="90"/>
      <c r="BM464" s="90"/>
      <c r="BN464" s="90"/>
      <c r="BO464" s="90"/>
      <c r="BP464" s="90"/>
      <c r="BQ464" s="90"/>
      <c r="BR464" s="90"/>
      <c r="BS464" s="90"/>
      <c r="BT464" s="90"/>
      <c r="BU464" s="90"/>
      <c r="BV464" s="90"/>
      <c r="BW464" s="90"/>
      <c r="BX464" s="90"/>
      <c r="BY464" s="90"/>
      <c r="BZ464" s="90"/>
      <c r="CA464" s="90"/>
    </row>
    <row r="465" spans="1:79" s="86" customFormat="1" x14ac:dyDescent="0.2">
      <c r="A465" s="150"/>
      <c r="B465" s="95"/>
      <c r="C465" s="95"/>
      <c r="D465" s="131"/>
      <c r="E465" s="146"/>
      <c r="F465" s="90"/>
      <c r="G465" s="90"/>
      <c r="H465" s="90"/>
      <c r="I465" s="90"/>
      <c r="J465" s="90"/>
      <c r="K465" s="90"/>
      <c r="L465" s="90"/>
      <c r="M465" s="90"/>
      <c r="N465" s="90"/>
      <c r="O465" s="90"/>
      <c r="P465" s="90"/>
      <c r="Q465" s="90"/>
      <c r="R465" s="90"/>
      <c r="S465" s="90"/>
      <c r="T465" s="90"/>
      <c r="U465" s="90"/>
      <c r="V465" s="90"/>
      <c r="W465" s="90"/>
      <c r="X465" s="90"/>
      <c r="Y465" s="90"/>
      <c r="Z465" s="90"/>
      <c r="AA465" s="90"/>
      <c r="AB465" s="90"/>
      <c r="AC465" s="90"/>
      <c r="AD465" s="90"/>
      <c r="AE465" s="90"/>
      <c r="AF465" s="90"/>
      <c r="AG465" s="90"/>
      <c r="AH465" s="90"/>
      <c r="AI465" s="90"/>
      <c r="AJ465" s="90"/>
      <c r="AK465" s="90"/>
      <c r="AL465" s="90"/>
      <c r="AM465" s="90"/>
      <c r="AN465" s="90"/>
      <c r="AO465" s="90"/>
      <c r="AP465" s="90"/>
      <c r="AQ465" s="90"/>
      <c r="AR465" s="90"/>
      <c r="AS465" s="90"/>
      <c r="AT465" s="90"/>
      <c r="AU465" s="90"/>
      <c r="AV465" s="90"/>
      <c r="AW465" s="90"/>
      <c r="AX465" s="90"/>
      <c r="AY465" s="90"/>
      <c r="AZ465" s="90"/>
      <c r="BA465" s="90"/>
      <c r="BB465" s="90"/>
      <c r="BC465" s="90"/>
      <c r="BD465" s="90"/>
      <c r="BE465" s="90"/>
      <c r="BF465" s="90"/>
      <c r="BG465" s="90"/>
      <c r="BH465" s="90"/>
      <c r="BI465" s="90"/>
      <c r="BJ465" s="90"/>
      <c r="BK465" s="90"/>
      <c r="BL465" s="90"/>
      <c r="BM465" s="90"/>
      <c r="BN465" s="90"/>
      <c r="BO465" s="90"/>
      <c r="BP465" s="90"/>
      <c r="BQ465" s="90"/>
      <c r="BR465" s="90"/>
      <c r="BS465" s="90"/>
      <c r="BT465" s="90"/>
      <c r="BU465" s="90"/>
      <c r="BV465" s="90"/>
      <c r="BW465" s="90"/>
      <c r="BX465" s="90"/>
      <c r="BY465" s="90"/>
      <c r="BZ465" s="90"/>
      <c r="CA465" s="90"/>
    </row>
    <row r="466" spans="1:79" s="86" customFormat="1" x14ac:dyDescent="0.2">
      <c r="A466" s="150"/>
      <c r="B466" s="95"/>
      <c r="C466" s="95"/>
      <c r="D466" s="131"/>
      <c r="E466" s="146"/>
      <c r="F466" s="90"/>
      <c r="G466" s="90"/>
      <c r="H466" s="90"/>
      <c r="I466" s="90"/>
      <c r="J466" s="90"/>
      <c r="K466" s="90"/>
      <c r="L466" s="90"/>
      <c r="M466" s="90"/>
      <c r="N466" s="90"/>
      <c r="O466" s="90"/>
      <c r="P466" s="90"/>
      <c r="Q466" s="90"/>
      <c r="R466" s="90"/>
      <c r="S466" s="90"/>
      <c r="T466" s="90"/>
      <c r="U466" s="90"/>
      <c r="V466" s="90"/>
      <c r="W466" s="90"/>
      <c r="X466" s="90"/>
      <c r="Y466" s="90"/>
      <c r="Z466" s="90"/>
      <c r="AA466" s="90"/>
      <c r="AB466" s="90"/>
      <c r="AC466" s="90"/>
      <c r="AD466" s="90"/>
      <c r="AE466" s="90"/>
      <c r="AF466" s="90"/>
      <c r="AG466" s="90"/>
      <c r="AH466" s="90"/>
      <c r="AI466" s="90"/>
      <c r="AJ466" s="90"/>
      <c r="AK466" s="90"/>
      <c r="AL466" s="90"/>
      <c r="AM466" s="90"/>
      <c r="AN466" s="90"/>
      <c r="AO466" s="90"/>
      <c r="AP466" s="90"/>
      <c r="AQ466" s="90"/>
      <c r="AR466" s="90"/>
      <c r="AS466" s="90"/>
      <c r="AT466" s="90"/>
      <c r="AU466" s="90"/>
      <c r="AV466" s="90"/>
      <c r="AW466" s="90"/>
      <c r="AX466" s="90"/>
      <c r="AY466" s="90"/>
      <c r="AZ466" s="90"/>
      <c r="BA466" s="90"/>
      <c r="BB466" s="90"/>
      <c r="BC466" s="90"/>
      <c r="BD466" s="90"/>
      <c r="BE466" s="90"/>
      <c r="BF466" s="90"/>
      <c r="BG466" s="90"/>
      <c r="BH466" s="90"/>
      <c r="BI466" s="90"/>
      <c r="BJ466" s="90"/>
      <c r="BK466" s="90"/>
      <c r="BL466" s="90"/>
      <c r="BM466" s="90"/>
      <c r="BN466" s="90"/>
      <c r="BO466" s="90"/>
      <c r="BP466" s="90"/>
      <c r="BQ466" s="90"/>
      <c r="BR466" s="90"/>
      <c r="BS466" s="90"/>
      <c r="BT466" s="90"/>
      <c r="BU466" s="90"/>
      <c r="BV466" s="90"/>
      <c r="BW466" s="90"/>
      <c r="BX466" s="90"/>
      <c r="BY466" s="90"/>
      <c r="BZ466" s="90"/>
      <c r="CA466" s="90"/>
    </row>
    <row r="467" spans="1:79" s="86" customFormat="1" x14ac:dyDescent="0.2">
      <c r="A467" s="150"/>
      <c r="B467" s="95"/>
      <c r="C467" s="95"/>
      <c r="D467" s="131"/>
      <c r="E467" s="146"/>
      <c r="F467" s="90"/>
      <c r="G467" s="90"/>
      <c r="H467" s="90"/>
      <c r="I467" s="90"/>
      <c r="J467" s="90"/>
      <c r="K467" s="90"/>
      <c r="L467" s="90"/>
      <c r="M467" s="90"/>
      <c r="N467" s="90"/>
      <c r="O467" s="90"/>
      <c r="P467" s="90"/>
      <c r="Q467" s="90"/>
      <c r="R467" s="90"/>
      <c r="S467" s="90"/>
      <c r="T467" s="90"/>
      <c r="U467" s="90"/>
      <c r="V467" s="90"/>
      <c r="W467" s="90"/>
      <c r="X467" s="90"/>
      <c r="Y467" s="90"/>
      <c r="Z467" s="90"/>
      <c r="AA467" s="90"/>
      <c r="AB467" s="90"/>
      <c r="AC467" s="90"/>
      <c r="AD467" s="90"/>
      <c r="AE467" s="90"/>
      <c r="AF467" s="90"/>
      <c r="AG467" s="90"/>
      <c r="AH467" s="90"/>
      <c r="AI467" s="90"/>
      <c r="AJ467" s="90"/>
      <c r="AK467" s="90"/>
      <c r="AL467" s="90"/>
      <c r="AM467" s="90"/>
      <c r="AN467" s="90"/>
      <c r="AO467" s="90"/>
      <c r="AP467" s="90"/>
      <c r="AQ467" s="90"/>
      <c r="AR467" s="90"/>
      <c r="AS467" s="90"/>
      <c r="AT467" s="90"/>
      <c r="AU467" s="90"/>
      <c r="AV467" s="90"/>
      <c r="AW467" s="90"/>
      <c r="AX467" s="90"/>
      <c r="AY467" s="90"/>
      <c r="AZ467" s="90"/>
      <c r="BA467" s="90"/>
      <c r="BB467" s="90"/>
      <c r="BC467" s="90"/>
      <c r="BD467" s="90"/>
      <c r="BE467" s="90"/>
      <c r="BF467" s="90"/>
      <c r="BG467" s="90"/>
      <c r="BH467" s="90"/>
      <c r="BI467" s="90"/>
      <c r="BJ467" s="90"/>
      <c r="BK467" s="90"/>
      <c r="BL467" s="90"/>
      <c r="BM467" s="90"/>
      <c r="BN467" s="90"/>
      <c r="BO467" s="90"/>
      <c r="BP467" s="90"/>
      <c r="BQ467" s="90"/>
      <c r="BR467" s="90"/>
      <c r="BS467" s="90"/>
      <c r="BT467" s="90"/>
      <c r="BU467" s="90"/>
      <c r="BV467" s="90"/>
      <c r="BW467" s="90"/>
      <c r="BX467" s="90"/>
      <c r="BY467" s="90"/>
      <c r="BZ467" s="90"/>
      <c r="CA467" s="90"/>
    </row>
    <row r="468" spans="1:79" s="86" customFormat="1" x14ac:dyDescent="0.2">
      <c r="A468" s="150"/>
      <c r="B468" s="95"/>
      <c r="C468" s="95"/>
      <c r="D468" s="131"/>
      <c r="E468" s="146"/>
      <c r="F468" s="90"/>
      <c r="G468" s="90"/>
      <c r="H468" s="90"/>
      <c r="I468" s="90"/>
      <c r="J468" s="90"/>
      <c r="K468" s="90"/>
      <c r="L468" s="90"/>
      <c r="M468" s="90"/>
      <c r="N468" s="90"/>
      <c r="O468" s="90"/>
      <c r="P468" s="90"/>
      <c r="Q468" s="90"/>
      <c r="R468" s="90"/>
      <c r="S468" s="90"/>
      <c r="T468" s="90"/>
      <c r="U468" s="90"/>
      <c r="V468" s="90"/>
      <c r="W468" s="90"/>
      <c r="X468" s="90"/>
      <c r="Y468" s="90"/>
      <c r="Z468" s="90"/>
      <c r="AA468" s="90"/>
      <c r="AB468" s="90"/>
      <c r="AC468" s="90"/>
      <c r="AD468" s="90"/>
      <c r="AE468" s="90"/>
      <c r="AF468" s="90"/>
      <c r="AG468" s="90"/>
      <c r="AH468" s="90"/>
      <c r="AI468" s="90"/>
      <c r="AJ468" s="90"/>
      <c r="AK468" s="90"/>
      <c r="AL468" s="90"/>
      <c r="AM468" s="90"/>
      <c r="AN468" s="90"/>
      <c r="AO468" s="90"/>
      <c r="AP468" s="90"/>
      <c r="AQ468" s="90"/>
      <c r="AR468" s="90"/>
      <c r="AS468" s="90"/>
      <c r="AT468" s="90"/>
      <c r="AU468" s="90"/>
      <c r="AV468" s="90"/>
      <c r="AW468" s="90"/>
      <c r="AX468" s="90"/>
      <c r="AY468" s="90"/>
      <c r="AZ468" s="90"/>
      <c r="BA468" s="90"/>
      <c r="BB468" s="90"/>
      <c r="BC468" s="90"/>
      <c r="BD468" s="90"/>
      <c r="BE468" s="90"/>
      <c r="BF468" s="90"/>
      <c r="BG468" s="90"/>
      <c r="BH468" s="90"/>
      <c r="BI468" s="90"/>
      <c r="BJ468" s="90"/>
      <c r="BK468" s="90"/>
      <c r="BL468" s="90"/>
      <c r="BM468" s="90"/>
      <c r="BN468" s="90"/>
      <c r="BO468" s="90"/>
      <c r="BP468" s="90"/>
      <c r="BQ468" s="90"/>
      <c r="BR468" s="90"/>
      <c r="BS468" s="90"/>
      <c r="BT468" s="90"/>
      <c r="BU468" s="90"/>
      <c r="BV468" s="90"/>
      <c r="BW468" s="90"/>
      <c r="BX468" s="90"/>
      <c r="BY468" s="90"/>
      <c r="BZ468" s="90"/>
      <c r="CA468" s="90"/>
    </row>
    <row r="469" spans="1:79" s="86" customFormat="1" x14ac:dyDescent="0.2">
      <c r="A469" s="150"/>
      <c r="B469" s="95"/>
      <c r="C469" s="95"/>
      <c r="D469" s="131"/>
      <c r="E469" s="146"/>
      <c r="F469" s="90"/>
      <c r="G469" s="90"/>
      <c r="H469" s="90"/>
      <c r="I469" s="90"/>
      <c r="J469" s="90"/>
      <c r="K469" s="90"/>
      <c r="L469" s="90"/>
      <c r="M469" s="90"/>
      <c r="N469" s="90"/>
      <c r="O469" s="90"/>
      <c r="P469" s="90"/>
      <c r="Q469" s="90"/>
      <c r="R469" s="90"/>
      <c r="S469" s="90"/>
      <c r="T469" s="90"/>
      <c r="U469" s="90"/>
      <c r="V469" s="90"/>
      <c r="W469" s="90"/>
      <c r="X469" s="90"/>
      <c r="Y469" s="90"/>
      <c r="Z469" s="90"/>
      <c r="AA469" s="90"/>
      <c r="AB469" s="90"/>
      <c r="AC469" s="90"/>
      <c r="AD469" s="90"/>
      <c r="AE469" s="90"/>
      <c r="AF469" s="90"/>
      <c r="AG469" s="90"/>
      <c r="AH469" s="90"/>
      <c r="AI469" s="90"/>
      <c r="AJ469" s="90"/>
      <c r="AK469" s="90"/>
      <c r="AL469" s="90"/>
      <c r="AM469" s="90"/>
      <c r="AN469" s="90"/>
      <c r="AO469" s="90"/>
      <c r="AP469" s="90"/>
      <c r="AQ469" s="90"/>
      <c r="AR469" s="90"/>
      <c r="AS469" s="90"/>
      <c r="AT469" s="90"/>
      <c r="AU469" s="90"/>
      <c r="AV469" s="90"/>
      <c r="AW469" s="90"/>
      <c r="AX469" s="90"/>
      <c r="AY469" s="90"/>
      <c r="AZ469" s="90"/>
      <c r="BA469" s="90"/>
      <c r="BB469" s="90"/>
      <c r="BC469" s="90"/>
      <c r="BD469" s="90"/>
      <c r="BE469" s="90"/>
      <c r="BF469" s="90"/>
      <c r="BG469" s="90"/>
      <c r="BH469" s="90"/>
      <c r="BI469" s="90"/>
      <c r="BJ469" s="90"/>
      <c r="BK469" s="90"/>
      <c r="BL469" s="90"/>
      <c r="BM469" s="90"/>
      <c r="BN469" s="90"/>
      <c r="BO469" s="90"/>
      <c r="BP469" s="90"/>
      <c r="BQ469" s="90"/>
      <c r="BR469" s="90"/>
      <c r="BS469" s="90"/>
      <c r="BT469" s="90"/>
      <c r="BU469" s="90"/>
      <c r="BV469" s="90"/>
      <c r="BW469" s="90"/>
      <c r="BX469" s="90"/>
      <c r="BY469" s="90"/>
      <c r="BZ469" s="90"/>
      <c r="CA469" s="90"/>
    </row>
    <row r="470" spans="1:79" s="86" customFormat="1" x14ac:dyDescent="0.2">
      <c r="A470" s="150"/>
      <c r="B470" s="95"/>
      <c r="C470" s="95"/>
      <c r="D470" s="131"/>
      <c r="E470" s="146"/>
      <c r="F470" s="90"/>
      <c r="G470" s="90"/>
      <c r="H470" s="90"/>
      <c r="I470" s="90"/>
      <c r="J470" s="90"/>
      <c r="K470" s="90"/>
      <c r="L470" s="90"/>
      <c r="M470" s="90"/>
      <c r="N470" s="90"/>
      <c r="O470" s="90"/>
      <c r="P470" s="90"/>
      <c r="Q470" s="90"/>
      <c r="R470" s="90"/>
      <c r="S470" s="90"/>
      <c r="T470" s="90"/>
      <c r="U470" s="90"/>
      <c r="V470" s="90"/>
      <c r="W470" s="90"/>
      <c r="X470" s="90"/>
      <c r="Y470" s="90"/>
      <c r="Z470" s="90"/>
      <c r="AA470" s="90"/>
      <c r="AB470" s="90"/>
      <c r="AC470" s="90"/>
      <c r="AD470" s="90"/>
      <c r="AE470" s="90"/>
      <c r="AF470" s="90"/>
      <c r="AG470" s="90"/>
      <c r="AH470" s="90"/>
      <c r="AI470" s="90"/>
      <c r="AJ470" s="90"/>
      <c r="AK470" s="90"/>
      <c r="AL470" s="90"/>
      <c r="AM470" s="90"/>
      <c r="AN470" s="90"/>
      <c r="AO470" s="90"/>
      <c r="AP470" s="90"/>
      <c r="AQ470" s="90"/>
      <c r="AR470" s="90"/>
      <c r="AS470" s="90"/>
      <c r="AT470" s="90"/>
      <c r="AU470" s="90"/>
      <c r="AV470" s="90"/>
      <c r="AW470" s="90"/>
      <c r="AX470" s="90"/>
      <c r="AY470" s="90"/>
      <c r="AZ470" s="90"/>
      <c r="BA470" s="90"/>
      <c r="BB470" s="90"/>
      <c r="BC470" s="90"/>
      <c r="BD470" s="90"/>
      <c r="BE470" s="90"/>
      <c r="BF470" s="90"/>
      <c r="BG470" s="90"/>
      <c r="BH470" s="90"/>
      <c r="BI470" s="90"/>
      <c r="BJ470" s="90"/>
      <c r="BK470" s="90"/>
      <c r="BL470" s="90"/>
      <c r="BM470" s="90"/>
      <c r="BN470" s="90"/>
      <c r="BO470" s="90"/>
      <c r="BP470" s="90"/>
      <c r="BQ470" s="90"/>
      <c r="BR470" s="90"/>
      <c r="BS470" s="90"/>
      <c r="BT470" s="90"/>
      <c r="BU470" s="90"/>
      <c r="BV470" s="90"/>
      <c r="BW470" s="90"/>
      <c r="BX470" s="90"/>
      <c r="BY470" s="90"/>
      <c r="BZ470" s="90"/>
      <c r="CA470" s="90"/>
    </row>
    <row r="471" spans="1:79" s="86" customFormat="1" x14ac:dyDescent="0.2">
      <c r="A471" s="150"/>
      <c r="B471" s="95"/>
      <c r="C471" s="95"/>
      <c r="D471" s="131"/>
      <c r="E471" s="146"/>
      <c r="F471" s="90"/>
      <c r="G471" s="90"/>
      <c r="H471" s="90"/>
      <c r="I471" s="90"/>
      <c r="J471" s="90"/>
      <c r="K471" s="90"/>
      <c r="L471" s="90"/>
      <c r="M471" s="90"/>
      <c r="N471" s="90"/>
      <c r="O471" s="90"/>
      <c r="P471" s="90"/>
      <c r="Q471" s="90"/>
      <c r="R471" s="90"/>
      <c r="S471" s="90"/>
      <c r="T471" s="90"/>
      <c r="U471" s="90"/>
      <c r="V471" s="90"/>
      <c r="W471" s="90"/>
      <c r="X471" s="90"/>
      <c r="Y471" s="90"/>
      <c r="Z471" s="90"/>
      <c r="AA471" s="90"/>
      <c r="AB471" s="90"/>
      <c r="AC471" s="90"/>
      <c r="AD471" s="90"/>
      <c r="AE471" s="90"/>
      <c r="AF471" s="90"/>
      <c r="AG471" s="90"/>
      <c r="AH471" s="90"/>
      <c r="AI471" s="90"/>
      <c r="AJ471" s="90"/>
      <c r="AK471" s="90"/>
      <c r="AL471" s="90"/>
      <c r="AM471" s="90"/>
      <c r="AN471" s="90"/>
      <c r="AO471" s="90"/>
      <c r="AP471" s="90"/>
      <c r="AQ471" s="90"/>
      <c r="AR471" s="90"/>
      <c r="AS471" s="90"/>
      <c r="AT471" s="90"/>
      <c r="AU471" s="90"/>
      <c r="AV471" s="90"/>
      <c r="AW471" s="90"/>
      <c r="AX471" s="90"/>
      <c r="AY471" s="90"/>
      <c r="AZ471" s="90"/>
      <c r="BA471" s="90"/>
      <c r="BB471" s="90"/>
      <c r="BC471" s="90"/>
      <c r="BD471" s="90"/>
      <c r="BE471" s="90"/>
      <c r="BF471" s="90"/>
      <c r="BG471" s="90"/>
      <c r="BH471" s="90"/>
      <c r="BI471" s="90"/>
      <c r="BJ471" s="90"/>
      <c r="BK471" s="90"/>
      <c r="BL471" s="90"/>
      <c r="BM471" s="90"/>
      <c r="BN471" s="90"/>
      <c r="BO471" s="90"/>
      <c r="BP471" s="90"/>
      <c r="BQ471" s="90"/>
      <c r="BR471" s="90"/>
      <c r="BS471" s="90"/>
      <c r="BT471" s="90"/>
      <c r="BU471" s="90"/>
      <c r="BV471" s="90"/>
      <c r="BW471" s="90"/>
      <c r="BX471" s="90"/>
      <c r="BY471" s="90"/>
      <c r="BZ471" s="90"/>
      <c r="CA471" s="90"/>
    </row>
    <row r="472" spans="1:79" s="86" customFormat="1" x14ac:dyDescent="0.2">
      <c r="A472" s="150"/>
      <c r="B472" s="95"/>
      <c r="C472" s="95"/>
      <c r="D472" s="131"/>
      <c r="E472" s="146"/>
      <c r="F472" s="90"/>
      <c r="G472" s="90"/>
      <c r="H472" s="90"/>
      <c r="I472" s="90"/>
      <c r="J472" s="90"/>
      <c r="K472" s="90"/>
      <c r="L472" s="90"/>
      <c r="M472" s="90"/>
      <c r="N472" s="90"/>
      <c r="O472" s="90"/>
      <c r="P472" s="90"/>
      <c r="Q472" s="90"/>
      <c r="R472" s="90"/>
      <c r="S472" s="90"/>
      <c r="T472" s="90"/>
      <c r="U472" s="90"/>
      <c r="V472" s="90"/>
      <c r="W472" s="90"/>
      <c r="X472" s="90"/>
      <c r="Y472" s="90"/>
      <c r="Z472" s="90"/>
      <c r="AA472" s="90"/>
      <c r="AB472" s="90"/>
      <c r="AC472" s="90"/>
      <c r="AD472" s="90"/>
      <c r="AE472" s="90"/>
      <c r="AF472" s="90"/>
      <c r="AG472" s="90"/>
      <c r="AH472" s="90"/>
      <c r="AI472" s="90"/>
      <c r="AJ472" s="90"/>
      <c r="AK472" s="90"/>
      <c r="AL472" s="90"/>
      <c r="AM472" s="90"/>
      <c r="AN472" s="90"/>
      <c r="AO472" s="90"/>
      <c r="AP472" s="90"/>
      <c r="AQ472" s="90"/>
      <c r="AR472" s="90"/>
      <c r="AS472" s="90"/>
      <c r="AT472" s="90"/>
      <c r="AU472" s="90"/>
      <c r="AV472" s="90"/>
      <c r="AW472" s="90"/>
      <c r="AX472" s="90"/>
      <c r="AY472" s="90"/>
      <c r="AZ472" s="90"/>
      <c r="BA472" s="90"/>
      <c r="BB472" s="90"/>
      <c r="BC472" s="90"/>
      <c r="BD472" s="90"/>
      <c r="BE472" s="90"/>
      <c r="BF472" s="90"/>
      <c r="BG472" s="90"/>
      <c r="BH472" s="90"/>
      <c r="BI472" s="90"/>
      <c r="BJ472" s="90"/>
      <c r="BK472" s="90"/>
      <c r="BL472" s="90"/>
      <c r="BM472" s="90"/>
      <c r="BN472" s="90"/>
      <c r="BO472" s="90"/>
      <c r="BP472" s="90"/>
      <c r="BQ472" s="90"/>
      <c r="BR472" s="90"/>
      <c r="BS472" s="90"/>
      <c r="BT472" s="90"/>
      <c r="BU472" s="90"/>
      <c r="BV472" s="90"/>
      <c r="BW472" s="90"/>
      <c r="BX472" s="90"/>
      <c r="BY472" s="90"/>
      <c r="BZ472" s="90"/>
      <c r="CA472" s="90"/>
    </row>
    <row r="473" spans="1:79" s="86" customFormat="1" x14ac:dyDescent="0.2">
      <c r="A473" s="150"/>
      <c r="B473" s="95"/>
      <c r="C473" s="95"/>
      <c r="D473" s="131"/>
      <c r="E473" s="146"/>
      <c r="F473" s="90"/>
      <c r="G473" s="90"/>
      <c r="H473" s="90"/>
      <c r="I473" s="90"/>
      <c r="J473" s="90"/>
      <c r="K473" s="90"/>
      <c r="L473" s="90"/>
      <c r="M473" s="90"/>
      <c r="N473" s="90"/>
      <c r="O473" s="90"/>
      <c r="P473" s="90"/>
      <c r="Q473" s="90"/>
      <c r="R473" s="90"/>
      <c r="S473" s="90"/>
      <c r="T473" s="90"/>
      <c r="U473" s="90"/>
      <c r="V473" s="90"/>
      <c r="W473" s="90"/>
      <c r="X473" s="90"/>
      <c r="Y473" s="90"/>
      <c r="Z473" s="90"/>
      <c r="AA473" s="90"/>
      <c r="AB473" s="90"/>
      <c r="AC473" s="90"/>
      <c r="AD473" s="90"/>
      <c r="AE473" s="90"/>
      <c r="AF473" s="90"/>
      <c r="AG473" s="90"/>
      <c r="AH473" s="90"/>
      <c r="AI473" s="90"/>
      <c r="AJ473" s="90"/>
      <c r="AK473" s="90"/>
      <c r="AL473" s="90"/>
      <c r="AM473" s="90"/>
      <c r="AN473" s="90"/>
      <c r="AO473" s="90"/>
      <c r="AP473" s="90"/>
      <c r="AQ473" s="90"/>
      <c r="AR473" s="90"/>
      <c r="AS473" s="90"/>
      <c r="AT473" s="90"/>
      <c r="AU473" s="90"/>
      <c r="AV473" s="90"/>
      <c r="AW473" s="90"/>
      <c r="AX473" s="90"/>
      <c r="AY473" s="90"/>
      <c r="AZ473" s="90"/>
      <c r="BA473" s="90"/>
      <c r="BB473" s="90"/>
      <c r="BC473" s="90"/>
      <c r="BD473" s="90"/>
      <c r="BE473" s="90"/>
      <c r="BF473" s="90"/>
      <c r="BG473" s="90"/>
      <c r="BH473" s="90"/>
      <c r="BI473" s="90"/>
      <c r="BJ473" s="90"/>
      <c r="BK473" s="90"/>
      <c r="BL473" s="90"/>
      <c r="BM473" s="90"/>
      <c r="BN473" s="90"/>
      <c r="BO473" s="90"/>
      <c r="BP473" s="90"/>
      <c r="BQ473" s="90"/>
      <c r="BR473" s="90"/>
      <c r="BS473" s="90"/>
      <c r="BT473" s="90"/>
      <c r="BU473" s="90"/>
      <c r="BV473" s="90"/>
      <c r="BW473" s="90"/>
      <c r="BX473" s="90"/>
      <c r="BY473" s="90"/>
      <c r="BZ473" s="90"/>
      <c r="CA473" s="90"/>
    </row>
    <row r="474" spans="1:79" s="86" customFormat="1" x14ac:dyDescent="0.2">
      <c r="A474" s="150"/>
      <c r="B474" s="95"/>
      <c r="C474" s="95"/>
      <c r="D474" s="131"/>
      <c r="E474" s="146"/>
      <c r="F474" s="90"/>
      <c r="G474" s="90"/>
      <c r="H474" s="90"/>
      <c r="I474" s="90"/>
      <c r="J474" s="90"/>
      <c r="K474" s="90"/>
      <c r="L474" s="90"/>
      <c r="M474" s="90"/>
      <c r="N474" s="90"/>
      <c r="O474" s="90"/>
      <c r="P474" s="90"/>
      <c r="Q474" s="90"/>
      <c r="R474" s="90"/>
      <c r="S474" s="90"/>
      <c r="T474" s="90"/>
      <c r="U474" s="90"/>
      <c r="V474" s="90"/>
      <c r="W474" s="90"/>
      <c r="X474" s="90"/>
      <c r="Y474" s="90"/>
      <c r="Z474" s="90"/>
      <c r="AA474" s="90"/>
      <c r="AB474" s="90"/>
      <c r="AC474" s="90"/>
      <c r="AD474" s="90"/>
      <c r="AE474" s="90"/>
      <c r="AF474" s="90"/>
      <c r="AG474" s="90"/>
      <c r="AH474" s="90"/>
      <c r="AI474" s="90"/>
      <c r="AJ474" s="90"/>
      <c r="AK474" s="90"/>
      <c r="AL474" s="90"/>
      <c r="AM474" s="90"/>
      <c r="AN474" s="90"/>
      <c r="AO474" s="90"/>
      <c r="AP474" s="90"/>
      <c r="AQ474" s="90"/>
      <c r="AR474" s="90"/>
      <c r="AS474" s="90"/>
      <c r="AT474" s="90"/>
      <c r="AU474" s="90"/>
      <c r="AV474" s="90"/>
      <c r="AW474" s="90"/>
      <c r="AX474" s="90"/>
      <c r="AY474" s="90"/>
      <c r="AZ474" s="90"/>
      <c r="BA474" s="90"/>
      <c r="BB474" s="90"/>
      <c r="BC474" s="90"/>
      <c r="BD474" s="90"/>
      <c r="BE474" s="90"/>
      <c r="BF474" s="90"/>
      <c r="BG474" s="90"/>
      <c r="BH474" s="90"/>
      <c r="BI474" s="90"/>
      <c r="BJ474" s="90"/>
      <c r="BK474" s="90"/>
      <c r="BL474" s="90"/>
      <c r="BM474" s="90"/>
      <c r="BN474" s="90"/>
      <c r="BO474" s="90"/>
      <c r="BP474" s="90"/>
      <c r="BQ474" s="90"/>
      <c r="BR474" s="90"/>
      <c r="BS474" s="90"/>
      <c r="BT474" s="90"/>
      <c r="BU474" s="90"/>
      <c r="BV474" s="90"/>
      <c r="BW474" s="90"/>
      <c r="BX474" s="90"/>
      <c r="BY474" s="90"/>
      <c r="BZ474" s="90"/>
      <c r="CA474" s="90"/>
    </row>
    <row r="475" spans="1:79" s="86" customFormat="1" x14ac:dyDescent="0.2">
      <c r="A475" s="150"/>
      <c r="B475" s="95"/>
      <c r="C475" s="95"/>
      <c r="D475" s="131"/>
      <c r="E475" s="146"/>
      <c r="F475" s="90"/>
      <c r="G475" s="90"/>
      <c r="H475" s="90"/>
      <c r="I475" s="90"/>
      <c r="J475" s="90"/>
      <c r="K475" s="90"/>
      <c r="L475" s="90"/>
      <c r="M475" s="90"/>
      <c r="N475" s="90"/>
      <c r="O475" s="90"/>
      <c r="P475" s="90"/>
      <c r="Q475" s="90"/>
      <c r="R475" s="90"/>
      <c r="S475" s="90"/>
      <c r="T475" s="90"/>
      <c r="U475" s="90"/>
      <c r="V475" s="90"/>
      <c r="W475" s="90"/>
      <c r="X475" s="90"/>
      <c r="Y475" s="90"/>
      <c r="Z475" s="90"/>
      <c r="AA475" s="90"/>
      <c r="AB475" s="90"/>
      <c r="AC475" s="90"/>
      <c r="AD475" s="90"/>
      <c r="AE475" s="90"/>
      <c r="AF475" s="90"/>
      <c r="AG475" s="90"/>
      <c r="AH475" s="90"/>
      <c r="AI475" s="90"/>
      <c r="AJ475" s="90"/>
      <c r="AK475" s="90"/>
      <c r="AL475" s="90"/>
      <c r="AM475" s="90"/>
      <c r="AN475" s="90"/>
      <c r="AO475" s="90"/>
      <c r="AP475" s="90"/>
      <c r="AQ475" s="90"/>
      <c r="AR475" s="90"/>
      <c r="AS475" s="90"/>
      <c r="AT475" s="90"/>
      <c r="AU475" s="90"/>
      <c r="AV475" s="90"/>
      <c r="AW475" s="90"/>
      <c r="AX475" s="90"/>
      <c r="AY475" s="90"/>
      <c r="AZ475" s="90"/>
      <c r="BA475" s="90"/>
      <c r="BB475" s="90"/>
      <c r="BC475" s="90"/>
      <c r="BD475" s="90"/>
      <c r="BE475" s="90"/>
      <c r="BF475" s="90"/>
      <c r="BG475" s="90"/>
      <c r="BH475" s="90"/>
      <c r="BI475" s="90"/>
      <c r="BJ475" s="90"/>
      <c r="BK475" s="90"/>
      <c r="BL475" s="90"/>
      <c r="BM475" s="90"/>
      <c r="BN475" s="90"/>
      <c r="BO475" s="90"/>
      <c r="BP475" s="90"/>
      <c r="BQ475" s="90"/>
      <c r="BR475" s="90"/>
      <c r="BS475" s="90"/>
      <c r="BT475" s="90"/>
      <c r="BU475" s="90"/>
      <c r="BV475" s="90"/>
      <c r="BW475" s="90"/>
      <c r="BX475" s="90"/>
      <c r="BY475" s="90"/>
      <c r="BZ475" s="90"/>
      <c r="CA475" s="90"/>
    </row>
    <row r="476" spans="1:79" s="86" customFormat="1" x14ac:dyDescent="0.2">
      <c r="A476" s="150"/>
      <c r="B476" s="95"/>
      <c r="C476" s="95"/>
      <c r="D476" s="131"/>
      <c r="E476" s="146"/>
      <c r="F476" s="90"/>
      <c r="G476" s="90"/>
      <c r="H476" s="90"/>
      <c r="I476" s="90"/>
      <c r="J476" s="90"/>
      <c r="K476" s="90"/>
      <c r="L476" s="90"/>
      <c r="M476" s="90"/>
      <c r="N476" s="90"/>
      <c r="O476" s="90"/>
      <c r="P476" s="90"/>
      <c r="Q476" s="90"/>
      <c r="R476" s="90"/>
      <c r="S476" s="90"/>
      <c r="T476" s="90"/>
      <c r="U476" s="90"/>
      <c r="V476" s="90"/>
      <c r="W476" s="90"/>
      <c r="X476" s="90"/>
      <c r="Y476" s="90"/>
      <c r="Z476" s="90"/>
      <c r="AA476" s="90"/>
      <c r="AB476" s="90"/>
      <c r="AC476" s="90"/>
      <c r="AD476" s="90"/>
      <c r="AE476" s="90"/>
      <c r="AF476" s="90"/>
      <c r="AG476" s="90"/>
      <c r="AH476" s="90"/>
      <c r="AI476" s="90"/>
      <c r="AJ476" s="90"/>
      <c r="AK476" s="90"/>
      <c r="AL476" s="90"/>
      <c r="AM476" s="90"/>
      <c r="AN476" s="90"/>
      <c r="AO476" s="90"/>
      <c r="AP476" s="90"/>
      <c r="AQ476" s="90"/>
      <c r="AR476" s="90"/>
      <c r="AS476" s="90"/>
      <c r="AT476" s="90"/>
      <c r="AU476" s="90"/>
      <c r="AV476" s="90"/>
      <c r="AW476" s="90"/>
      <c r="AX476" s="90"/>
      <c r="AY476" s="90"/>
      <c r="AZ476" s="90"/>
      <c r="BA476" s="90"/>
      <c r="BB476" s="90"/>
      <c r="BC476" s="90"/>
      <c r="BD476" s="90"/>
      <c r="BE476" s="90"/>
      <c r="BF476" s="90"/>
      <c r="BG476" s="90"/>
      <c r="BH476" s="90"/>
      <c r="BI476" s="90"/>
      <c r="BJ476" s="90"/>
      <c r="BK476" s="90"/>
      <c r="BL476" s="90"/>
      <c r="BM476" s="90"/>
      <c r="BN476" s="90"/>
      <c r="BO476" s="90"/>
      <c r="BP476" s="90"/>
      <c r="BQ476" s="90"/>
      <c r="BR476" s="90"/>
      <c r="BS476" s="90"/>
      <c r="BT476" s="90"/>
      <c r="BU476" s="90"/>
      <c r="BV476" s="90"/>
      <c r="BW476" s="90"/>
      <c r="BX476" s="90"/>
      <c r="BY476" s="90"/>
      <c r="BZ476" s="90"/>
      <c r="CA476" s="90"/>
    </row>
    <row r="477" spans="1:79" s="86" customFormat="1" x14ac:dyDescent="0.2">
      <c r="A477" s="150"/>
      <c r="B477" s="95"/>
      <c r="C477" s="95"/>
      <c r="D477" s="131"/>
      <c r="E477" s="146"/>
      <c r="F477" s="90"/>
      <c r="G477" s="90"/>
      <c r="H477" s="90"/>
      <c r="I477" s="90"/>
      <c r="J477" s="90"/>
      <c r="K477" s="90"/>
      <c r="L477" s="90"/>
      <c r="M477" s="90"/>
      <c r="N477" s="90"/>
      <c r="O477" s="90"/>
      <c r="P477" s="90"/>
      <c r="Q477" s="90"/>
      <c r="R477" s="90"/>
      <c r="S477" s="90"/>
      <c r="T477" s="90"/>
      <c r="U477" s="90"/>
      <c r="V477" s="90"/>
      <c r="W477" s="90"/>
      <c r="X477" s="90"/>
      <c r="Y477" s="90"/>
      <c r="Z477" s="90"/>
      <c r="AA477" s="90"/>
      <c r="AB477" s="90"/>
      <c r="AC477" s="90"/>
      <c r="AD477" s="90"/>
      <c r="AE477" s="90"/>
      <c r="AF477" s="90"/>
      <c r="AG477" s="90"/>
      <c r="AH477" s="90"/>
      <c r="AI477" s="90"/>
      <c r="AJ477" s="90"/>
      <c r="AK477" s="90"/>
      <c r="AL477" s="90"/>
      <c r="AM477" s="90"/>
      <c r="AN477" s="90"/>
      <c r="AO477" s="90"/>
      <c r="AP477" s="90"/>
      <c r="AQ477" s="90"/>
      <c r="AR477" s="90"/>
      <c r="AS477" s="90"/>
      <c r="AT477" s="90"/>
      <c r="AU477" s="90"/>
      <c r="AV477" s="90"/>
      <c r="AW477" s="90"/>
      <c r="AX477" s="90"/>
      <c r="AY477" s="90"/>
      <c r="AZ477" s="90"/>
      <c r="BA477" s="90"/>
      <c r="BB477" s="90"/>
      <c r="BC477" s="90"/>
      <c r="BD477" s="90"/>
      <c r="BE477" s="90"/>
      <c r="BF477" s="90"/>
      <c r="BG477" s="90"/>
      <c r="BH477" s="90"/>
      <c r="BI477" s="90"/>
      <c r="BJ477" s="90"/>
      <c r="BK477" s="90"/>
      <c r="BL477" s="90"/>
      <c r="BM477" s="90"/>
      <c r="BN477" s="90"/>
      <c r="BO477" s="90"/>
      <c r="BP477" s="90"/>
      <c r="BQ477" s="90"/>
      <c r="BR477" s="90"/>
      <c r="BS477" s="90"/>
      <c r="BT477" s="90"/>
      <c r="BU477" s="90"/>
      <c r="BV477" s="90"/>
      <c r="BW477" s="90"/>
      <c r="BX477" s="90"/>
      <c r="BY477" s="90"/>
      <c r="BZ477" s="90"/>
      <c r="CA477" s="90"/>
    </row>
    <row r="478" spans="1:79" s="86" customFormat="1" x14ac:dyDescent="0.2">
      <c r="A478" s="150"/>
      <c r="B478" s="95"/>
      <c r="C478" s="95"/>
      <c r="D478" s="131"/>
      <c r="E478" s="146"/>
      <c r="F478" s="90"/>
      <c r="G478" s="90"/>
      <c r="H478" s="90"/>
      <c r="I478" s="90"/>
      <c r="J478" s="90"/>
      <c r="K478" s="90"/>
      <c r="L478" s="90"/>
      <c r="M478" s="90"/>
      <c r="N478" s="90"/>
      <c r="O478" s="90"/>
      <c r="P478" s="90"/>
      <c r="Q478" s="90"/>
      <c r="R478" s="90"/>
      <c r="S478" s="90"/>
      <c r="T478" s="90"/>
      <c r="U478" s="90"/>
      <c r="V478" s="90"/>
      <c r="W478" s="90"/>
      <c r="X478" s="90"/>
      <c r="Y478" s="90"/>
      <c r="Z478" s="90"/>
      <c r="AA478" s="90"/>
      <c r="AB478" s="90"/>
      <c r="AC478" s="90"/>
      <c r="AD478" s="90"/>
      <c r="AE478" s="90"/>
      <c r="AF478" s="90"/>
      <c r="AG478" s="90"/>
      <c r="AH478" s="90"/>
      <c r="AI478" s="90"/>
      <c r="AJ478" s="90"/>
      <c r="AK478" s="90"/>
      <c r="AL478" s="90"/>
      <c r="AM478" s="90"/>
      <c r="AN478" s="90"/>
      <c r="AO478" s="90"/>
      <c r="AP478" s="90"/>
      <c r="AQ478" s="90"/>
      <c r="AR478" s="90"/>
      <c r="AS478" s="90"/>
      <c r="AT478" s="90"/>
      <c r="AU478" s="90"/>
      <c r="AV478" s="90"/>
      <c r="AW478" s="90"/>
      <c r="AX478" s="90"/>
      <c r="AY478" s="90"/>
      <c r="AZ478" s="90"/>
      <c r="BA478" s="90"/>
      <c r="BB478" s="90"/>
      <c r="BC478" s="90"/>
      <c r="BD478" s="90"/>
      <c r="BE478" s="90"/>
      <c r="BF478" s="90"/>
      <c r="BG478" s="90"/>
      <c r="BH478" s="90"/>
      <c r="BI478" s="90"/>
      <c r="BJ478" s="90"/>
      <c r="BK478" s="90"/>
      <c r="BL478" s="90"/>
      <c r="BM478" s="90"/>
      <c r="BN478" s="90"/>
      <c r="BO478" s="90"/>
      <c r="BP478" s="90"/>
      <c r="BQ478" s="90"/>
      <c r="BR478" s="90"/>
      <c r="BS478" s="90"/>
      <c r="BT478" s="90"/>
      <c r="BU478" s="90"/>
      <c r="BV478" s="90"/>
      <c r="BW478" s="90"/>
      <c r="BX478" s="90"/>
      <c r="BY478" s="90"/>
      <c r="BZ478" s="90"/>
      <c r="CA478" s="90"/>
    </row>
    <row r="479" spans="1:79" s="86" customFormat="1" x14ac:dyDescent="0.2">
      <c r="A479" s="150"/>
      <c r="B479" s="95"/>
      <c r="C479" s="95"/>
      <c r="D479" s="131"/>
      <c r="E479" s="146"/>
      <c r="F479" s="90"/>
      <c r="G479" s="90"/>
      <c r="H479" s="90"/>
      <c r="I479" s="90"/>
      <c r="J479" s="90"/>
      <c r="K479" s="90"/>
      <c r="L479" s="90"/>
      <c r="M479" s="90"/>
      <c r="N479" s="90"/>
      <c r="O479" s="90"/>
      <c r="P479" s="90"/>
      <c r="Q479" s="90"/>
      <c r="R479" s="90"/>
      <c r="S479" s="90"/>
      <c r="T479" s="90"/>
      <c r="U479" s="90"/>
      <c r="V479" s="90"/>
      <c r="W479" s="90"/>
      <c r="X479" s="90"/>
      <c r="Y479" s="90"/>
      <c r="Z479" s="90"/>
      <c r="AA479" s="90"/>
      <c r="AB479" s="90"/>
      <c r="AC479" s="90"/>
      <c r="AD479" s="90"/>
      <c r="AE479" s="90"/>
      <c r="AF479" s="90"/>
      <c r="AG479" s="90"/>
      <c r="AH479" s="90"/>
      <c r="AI479" s="90"/>
      <c r="AJ479" s="90"/>
      <c r="AK479" s="90"/>
      <c r="AL479" s="90"/>
      <c r="AM479" s="90"/>
      <c r="AN479" s="90"/>
      <c r="AO479" s="90"/>
      <c r="AP479" s="90"/>
      <c r="AQ479" s="90"/>
      <c r="AR479" s="90"/>
      <c r="AS479" s="90"/>
      <c r="AT479" s="90"/>
      <c r="AU479" s="90"/>
      <c r="AV479" s="90"/>
      <c r="AW479" s="90"/>
      <c r="AX479" s="90"/>
      <c r="AY479" s="90"/>
      <c r="AZ479" s="90"/>
      <c r="BA479" s="90"/>
      <c r="BB479" s="90"/>
      <c r="BC479" s="90"/>
      <c r="BD479" s="90"/>
      <c r="BE479" s="90"/>
      <c r="BF479" s="90"/>
      <c r="BG479" s="90"/>
      <c r="BH479" s="90"/>
      <c r="BI479" s="90"/>
      <c r="BJ479" s="90"/>
      <c r="BK479" s="90"/>
      <c r="BL479" s="90"/>
      <c r="BM479" s="90"/>
      <c r="BN479" s="90"/>
      <c r="BO479" s="90"/>
      <c r="BP479" s="90"/>
      <c r="BQ479" s="90"/>
      <c r="BR479" s="90"/>
      <c r="BS479" s="90"/>
      <c r="BT479" s="90"/>
      <c r="BU479" s="90"/>
      <c r="BV479" s="90"/>
      <c r="BW479" s="90"/>
      <c r="BX479" s="90"/>
      <c r="BY479" s="90"/>
      <c r="BZ479" s="90"/>
      <c r="CA479" s="90"/>
    </row>
    <row r="480" spans="1:79" s="86" customFormat="1" x14ac:dyDescent="0.2">
      <c r="A480" s="150"/>
      <c r="B480" s="95"/>
      <c r="C480" s="95"/>
      <c r="D480" s="131"/>
      <c r="E480" s="146"/>
      <c r="F480" s="90"/>
      <c r="G480" s="90"/>
      <c r="H480" s="90"/>
      <c r="I480" s="90"/>
      <c r="J480" s="90"/>
      <c r="K480" s="90"/>
      <c r="L480" s="90"/>
      <c r="M480" s="90"/>
      <c r="N480" s="90"/>
      <c r="O480" s="90"/>
      <c r="P480" s="90"/>
      <c r="Q480" s="90"/>
      <c r="R480" s="90"/>
      <c r="S480" s="90"/>
      <c r="T480" s="90"/>
      <c r="U480" s="90"/>
      <c r="V480" s="90"/>
      <c r="W480" s="90"/>
      <c r="X480" s="90"/>
      <c r="Y480" s="90"/>
      <c r="Z480" s="90"/>
      <c r="AA480" s="90"/>
      <c r="AB480" s="90"/>
      <c r="AC480" s="90"/>
      <c r="AD480" s="90"/>
      <c r="AE480" s="90"/>
      <c r="AF480" s="90"/>
      <c r="AG480" s="90"/>
      <c r="AH480" s="90"/>
      <c r="AI480" s="90"/>
      <c r="AJ480" s="90"/>
      <c r="AK480" s="90"/>
      <c r="AL480" s="90"/>
      <c r="AM480" s="90"/>
      <c r="AN480" s="90"/>
      <c r="AO480" s="90"/>
      <c r="AP480" s="90"/>
      <c r="AQ480" s="90"/>
      <c r="AR480" s="90"/>
      <c r="AS480" s="90"/>
      <c r="AT480" s="90"/>
      <c r="AU480" s="90"/>
      <c r="AV480" s="90"/>
      <c r="AW480" s="90"/>
      <c r="AX480" s="90"/>
      <c r="AY480" s="90"/>
      <c r="AZ480" s="90"/>
      <c r="BA480" s="90"/>
      <c r="BB480" s="90"/>
      <c r="BC480" s="90"/>
      <c r="BD480" s="90"/>
      <c r="BE480" s="90"/>
      <c r="BF480" s="90"/>
      <c r="BG480" s="90"/>
      <c r="BH480" s="90"/>
      <c r="BI480" s="90"/>
      <c r="BJ480" s="90"/>
      <c r="BK480" s="90"/>
      <c r="BL480" s="90"/>
      <c r="BM480" s="90"/>
      <c r="BN480" s="90"/>
      <c r="BO480" s="90"/>
      <c r="BP480" s="90"/>
      <c r="BQ480" s="90"/>
      <c r="BR480" s="90"/>
      <c r="BS480" s="90"/>
      <c r="BT480" s="90"/>
      <c r="BU480" s="90"/>
      <c r="BV480" s="90"/>
      <c r="BW480" s="90"/>
      <c r="BX480" s="90"/>
      <c r="BY480" s="90"/>
      <c r="BZ480" s="90"/>
      <c r="CA480" s="90"/>
    </row>
    <row r="481" spans="1:79" s="86" customFormat="1" x14ac:dyDescent="0.2">
      <c r="A481" s="150"/>
      <c r="B481" s="95"/>
      <c r="C481" s="95"/>
      <c r="D481" s="131"/>
      <c r="E481" s="146"/>
      <c r="F481" s="90"/>
      <c r="G481" s="90"/>
      <c r="H481" s="90"/>
      <c r="I481" s="90"/>
      <c r="J481" s="90"/>
      <c r="K481" s="90"/>
      <c r="L481" s="90"/>
      <c r="M481" s="90"/>
      <c r="N481" s="90"/>
      <c r="O481" s="90"/>
      <c r="P481" s="90"/>
      <c r="Q481" s="90"/>
      <c r="R481" s="90"/>
      <c r="S481" s="90"/>
      <c r="T481" s="90"/>
      <c r="U481" s="90"/>
      <c r="V481" s="90"/>
      <c r="W481" s="90"/>
      <c r="X481" s="90"/>
      <c r="Y481" s="90"/>
      <c r="Z481" s="90"/>
      <c r="AA481" s="90"/>
      <c r="AB481" s="90"/>
      <c r="AC481" s="90"/>
      <c r="AD481" s="90"/>
      <c r="AE481" s="90"/>
      <c r="AF481" s="90"/>
      <c r="AG481" s="90"/>
      <c r="AH481" s="90"/>
      <c r="AI481" s="90"/>
      <c r="AJ481" s="90"/>
      <c r="AK481" s="90"/>
      <c r="AL481" s="90"/>
      <c r="AM481" s="90"/>
      <c r="AN481" s="90"/>
      <c r="AO481" s="90"/>
      <c r="AP481" s="90"/>
      <c r="AQ481" s="90"/>
      <c r="AR481" s="90"/>
      <c r="AS481" s="90"/>
      <c r="AT481" s="90"/>
      <c r="AU481" s="90"/>
      <c r="AV481" s="90"/>
      <c r="AW481" s="90"/>
      <c r="AX481" s="90"/>
      <c r="AY481" s="90"/>
      <c r="AZ481" s="90"/>
      <c r="BA481" s="90"/>
      <c r="BB481" s="90"/>
      <c r="BC481" s="90"/>
      <c r="BD481" s="90"/>
      <c r="BE481" s="90"/>
      <c r="BF481" s="90"/>
      <c r="BG481" s="90"/>
      <c r="BH481" s="90"/>
      <c r="BI481" s="90"/>
      <c r="BJ481" s="90"/>
      <c r="BK481" s="90"/>
      <c r="BL481" s="90"/>
      <c r="BM481" s="90"/>
      <c r="BN481" s="90"/>
      <c r="BO481" s="90"/>
      <c r="BP481" s="90"/>
      <c r="BQ481" s="90"/>
      <c r="BR481" s="90"/>
      <c r="BS481" s="90"/>
      <c r="BT481" s="90"/>
      <c r="BU481" s="90"/>
      <c r="BV481" s="90"/>
      <c r="BW481" s="90"/>
      <c r="BX481" s="90"/>
      <c r="BY481" s="90"/>
      <c r="BZ481" s="90"/>
      <c r="CA481" s="90"/>
    </row>
    <row r="482" spans="1:79" s="86" customFormat="1" x14ac:dyDescent="0.2">
      <c r="A482" s="150"/>
      <c r="B482" s="95"/>
      <c r="C482" s="95"/>
      <c r="D482" s="131"/>
      <c r="E482" s="146"/>
      <c r="F482" s="90"/>
      <c r="G482" s="90"/>
      <c r="H482" s="90"/>
      <c r="I482" s="90"/>
      <c r="J482" s="90"/>
      <c r="K482" s="90"/>
      <c r="L482" s="90"/>
      <c r="M482" s="90"/>
      <c r="N482" s="90"/>
      <c r="O482" s="90"/>
      <c r="P482" s="90"/>
      <c r="Q482" s="90"/>
      <c r="R482" s="90"/>
      <c r="S482" s="90"/>
      <c r="T482" s="90"/>
      <c r="U482" s="90"/>
      <c r="V482" s="90"/>
      <c r="W482" s="90"/>
      <c r="X482" s="90"/>
      <c r="Y482" s="90"/>
      <c r="Z482" s="90"/>
      <c r="AA482" s="90"/>
      <c r="AB482" s="90"/>
      <c r="AC482" s="90"/>
      <c r="AD482" s="90"/>
      <c r="AE482" s="90"/>
      <c r="AF482" s="90"/>
      <c r="AG482" s="90"/>
      <c r="AH482" s="90"/>
      <c r="AI482" s="90"/>
      <c r="AJ482" s="90"/>
      <c r="AK482" s="90"/>
      <c r="AL482" s="90"/>
      <c r="AM482" s="90"/>
      <c r="AN482" s="90"/>
      <c r="AO482" s="90"/>
      <c r="AP482" s="90"/>
      <c r="AQ482" s="90"/>
      <c r="AR482" s="90"/>
      <c r="AS482" s="90"/>
      <c r="AT482" s="90"/>
      <c r="AU482" s="90"/>
      <c r="AV482" s="90"/>
      <c r="AW482" s="90"/>
      <c r="AX482" s="90"/>
      <c r="AY482" s="90"/>
      <c r="AZ482" s="90"/>
      <c r="BA482" s="90"/>
      <c r="BB482" s="90"/>
      <c r="BC482" s="90"/>
      <c r="BD482" s="90"/>
      <c r="BE482" s="90"/>
      <c r="BF482" s="90"/>
      <c r="BG482" s="90"/>
      <c r="BH482" s="90"/>
      <c r="BI482" s="90"/>
      <c r="BJ482" s="90"/>
      <c r="BK482" s="90"/>
      <c r="BL482" s="90"/>
      <c r="BM482" s="90"/>
      <c r="BN482" s="90"/>
      <c r="BO482" s="90"/>
      <c r="BP482" s="90"/>
      <c r="BQ482" s="90"/>
      <c r="BR482" s="90"/>
      <c r="BS482" s="90"/>
      <c r="BT482" s="90"/>
      <c r="BU482" s="90"/>
      <c r="BV482" s="90"/>
      <c r="BW482" s="90"/>
      <c r="BX482" s="90"/>
      <c r="BY482" s="90"/>
      <c r="BZ482" s="90"/>
      <c r="CA482" s="90"/>
    </row>
    <row r="483" spans="1:79" s="86" customFormat="1" x14ac:dyDescent="0.2">
      <c r="A483" s="150"/>
      <c r="B483" s="95"/>
      <c r="C483" s="95"/>
      <c r="D483" s="131"/>
      <c r="E483" s="146"/>
      <c r="F483" s="90"/>
      <c r="G483" s="90"/>
      <c r="H483" s="90"/>
      <c r="I483" s="90"/>
      <c r="J483" s="90"/>
      <c r="K483" s="90"/>
      <c r="L483" s="90"/>
      <c r="M483" s="90"/>
      <c r="N483" s="90"/>
      <c r="O483" s="90"/>
      <c r="P483" s="90"/>
      <c r="Q483" s="90"/>
      <c r="R483" s="90"/>
      <c r="S483" s="90"/>
      <c r="T483" s="90"/>
      <c r="U483" s="90"/>
      <c r="V483" s="90"/>
      <c r="W483" s="90"/>
      <c r="X483" s="90"/>
      <c r="Y483" s="90"/>
      <c r="Z483" s="90"/>
      <c r="AA483" s="90"/>
      <c r="AB483" s="90"/>
      <c r="AC483" s="90"/>
      <c r="AD483" s="90"/>
      <c r="AE483" s="90"/>
      <c r="AF483" s="90"/>
      <c r="AG483" s="90"/>
      <c r="AH483" s="90"/>
      <c r="AI483" s="90"/>
      <c r="AJ483" s="90"/>
      <c r="AK483" s="90"/>
      <c r="AL483" s="90"/>
      <c r="AM483" s="90"/>
      <c r="AN483" s="90"/>
      <c r="AO483" s="90"/>
      <c r="AP483" s="90"/>
      <c r="AQ483" s="90"/>
      <c r="AR483" s="90"/>
      <c r="AS483" s="90"/>
      <c r="AT483" s="90"/>
      <c r="AU483" s="90"/>
      <c r="AV483" s="90"/>
      <c r="AW483" s="90"/>
      <c r="AX483" s="90"/>
      <c r="AY483" s="90"/>
      <c r="AZ483" s="90"/>
      <c r="BA483" s="90"/>
      <c r="BB483" s="90"/>
      <c r="BC483" s="90"/>
      <c r="BD483" s="90"/>
      <c r="BE483" s="90"/>
      <c r="BF483" s="90"/>
      <c r="BG483" s="90"/>
      <c r="BH483" s="90"/>
      <c r="BI483" s="90"/>
      <c r="BJ483" s="90"/>
      <c r="BK483" s="90"/>
      <c r="BL483" s="90"/>
      <c r="BM483" s="90"/>
      <c r="BN483" s="90"/>
      <c r="BO483" s="90"/>
      <c r="BP483" s="90"/>
      <c r="BQ483" s="90"/>
      <c r="BR483" s="90"/>
      <c r="BS483" s="90"/>
      <c r="BT483" s="90"/>
      <c r="BU483" s="90"/>
      <c r="BV483" s="90"/>
      <c r="BW483" s="90"/>
      <c r="BX483" s="90"/>
      <c r="BY483" s="90"/>
      <c r="BZ483" s="90"/>
      <c r="CA483" s="90"/>
    </row>
    <row r="484" spans="1:79" s="86" customFormat="1" x14ac:dyDescent="0.2">
      <c r="A484" s="150"/>
      <c r="B484" s="95"/>
      <c r="C484" s="95"/>
      <c r="D484" s="131"/>
      <c r="E484" s="146"/>
      <c r="F484" s="90"/>
      <c r="G484" s="90"/>
      <c r="H484" s="90"/>
      <c r="I484" s="90"/>
      <c r="J484" s="90"/>
      <c r="K484" s="90"/>
      <c r="L484" s="90"/>
      <c r="M484" s="90"/>
      <c r="N484" s="90"/>
      <c r="O484" s="90"/>
      <c r="P484" s="90"/>
      <c r="Q484" s="90"/>
      <c r="R484" s="90"/>
      <c r="S484" s="90"/>
      <c r="T484" s="90"/>
      <c r="U484" s="90"/>
      <c r="V484" s="90"/>
      <c r="W484" s="90"/>
      <c r="X484" s="90"/>
      <c r="Y484" s="90"/>
      <c r="Z484" s="90"/>
      <c r="AA484" s="90"/>
      <c r="AB484" s="90"/>
      <c r="AC484" s="90"/>
      <c r="AD484" s="90"/>
      <c r="AE484" s="90"/>
      <c r="AF484" s="90"/>
      <c r="AG484" s="90"/>
      <c r="AH484" s="90"/>
      <c r="AI484" s="90"/>
      <c r="AJ484" s="90"/>
      <c r="AK484" s="90"/>
      <c r="AL484" s="90"/>
      <c r="AM484" s="90"/>
      <c r="AN484" s="90"/>
      <c r="AO484" s="90"/>
      <c r="AP484" s="90"/>
      <c r="AQ484" s="90"/>
      <c r="AR484" s="90"/>
      <c r="AS484" s="90"/>
      <c r="AT484" s="90"/>
      <c r="AU484" s="90"/>
      <c r="AV484" s="90"/>
      <c r="AW484" s="90"/>
      <c r="AX484" s="90"/>
      <c r="AY484" s="90"/>
      <c r="AZ484" s="90"/>
      <c r="BA484" s="90"/>
      <c r="BB484" s="90"/>
      <c r="BC484" s="90"/>
      <c r="BD484" s="90"/>
      <c r="BE484" s="90"/>
      <c r="BF484" s="90"/>
      <c r="BG484" s="90"/>
      <c r="BH484" s="90"/>
      <c r="BI484" s="90"/>
      <c r="BJ484" s="90"/>
      <c r="BK484" s="90"/>
      <c r="BL484" s="90"/>
      <c r="BM484" s="90"/>
      <c r="BN484" s="90"/>
      <c r="BO484" s="90"/>
      <c r="BP484" s="90"/>
      <c r="BQ484" s="90"/>
      <c r="BR484" s="90"/>
      <c r="BS484" s="90"/>
      <c r="BT484" s="90"/>
      <c r="BU484" s="90"/>
      <c r="BV484" s="90"/>
      <c r="BW484" s="90"/>
      <c r="BX484" s="90"/>
      <c r="BY484" s="90"/>
      <c r="BZ484" s="90"/>
      <c r="CA484" s="90"/>
    </row>
    <row r="485" spans="1:79" s="86" customFormat="1" x14ac:dyDescent="0.2">
      <c r="A485" s="150"/>
      <c r="B485" s="95"/>
      <c r="C485" s="95"/>
      <c r="D485" s="131"/>
      <c r="E485" s="146"/>
      <c r="F485" s="90"/>
      <c r="G485" s="90"/>
      <c r="H485" s="90"/>
      <c r="I485" s="90"/>
      <c r="J485" s="90"/>
      <c r="K485" s="90"/>
      <c r="L485" s="90"/>
      <c r="M485" s="90"/>
      <c r="N485" s="90"/>
      <c r="O485" s="90"/>
      <c r="P485" s="90"/>
      <c r="Q485" s="90"/>
      <c r="R485" s="90"/>
      <c r="S485" s="90"/>
      <c r="T485" s="90"/>
      <c r="U485" s="90"/>
      <c r="V485" s="90"/>
      <c r="W485" s="90"/>
      <c r="X485" s="90"/>
      <c r="Y485" s="90"/>
      <c r="Z485" s="90"/>
      <c r="AA485" s="90"/>
      <c r="AB485" s="90"/>
      <c r="AC485" s="90"/>
      <c r="AD485" s="90"/>
      <c r="AE485" s="90"/>
      <c r="AF485" s="90"/>
      <c r="AG485" s="90"/>
      <c r="AH485" s="90"/>
      <c r="AI485" s="90"/>
      <c r="AJ485" s="90"/>
      <c r="AK485" s="90"/>
      <c r="AL485" s="90"/>
      <c r="AM485" s="90"/>
      <c r="AN485" s="90"/>
      <c r="AO485" s="90"/>
      <c r="AP485" s="90"/>
      <c r="AQ485" s="90"/>
      <c r="AR485" s="90"/>
      <c r="AS485" s="90"/>
      <c r="AT485" s="90"/>
      <c r="AU485" s="90"/>
      <c r="AV485" s="90"/>
      <c r="AW485" s="90"/>
      <c r="AX485" s="90"/>
      <c r="AY485" s="90"/>
      <c r="AZ485" s="90"/>
      <c r="BA485" s="90"/>
      <c r="BB485" s="90"/>
      <c r="BC485" s="90"/>
      <c r="BD485" s="90"/>
      <c r="BE485" s="90"/>
      <c r="BF485" s="90"/>
      <c r="BG485" s="90"/>
      <c r="BH485" s="90"/>
      <c r="BI485" s="90"/>
      <c r="BJ485" s="90"/>
      <c r="BK485" s="90"/>
      <c r="BL485" s="90"/>
      <c r="BM485" s="90"/>
      <c r="BN485" s="90"/>
      <c r="BO485" s="90"/>
      <c r="BP485" s="90"/>
      <c r="BQ485" s="90"/>
      <c r="BR485" s="90"/>
      <c r="BS485" s="90"/>
      <c r="BT485" s="90"/>
      <c r="BU485" s="90"/>
      <c r="BV485" s="90"/>
      <c r="BW485" s="90"/>
      <c r="BX485" s="90"/>
      <c r="BY485" s="90"/>
      <c r="BZ485" s="90"/>
      <c r="CA485" s="90"/>
    </row>
    <row r="486" spans="1:79" s="86" customFormat="1" x14ac:dyDescent="0.2">
      <c r="A486" s="150"/>
      <c r="B486" s="95"/>
      <c r="C486" s="95"/>
      <c r="D486" s="131"/>
      <c r="E486" s="146"/>
      <c r="F486" s="90"/>
      <c r="G486" s="90"/>
      <c r="H486" s="90"/>
      <c r="I486" s="90"/>
      <c r="J486" s="90"/>
      <c r="K486" s="90"/>
      <c r="L486" s="90"/>
      <c r="M486" s="90"/>
      <c r="N486" s="90"/>
      <c r="O486" s="90"/>
      <c r="P486" s="90"/>
      <c r="Q486" s="90"/>
      <c r="R486" s="90"/>
      <c r="S486" s="90"/>
      <c r="T486" s="90"/>
      <c r="U486" s="90"/>
      <c r="V486" s="90"/>
      <c r="W486" s="90"/>
      <c r="X486" s="90"/>
      <c r="Y486" s="90"/>
      <c r="Z486" s="90"/>
      <c r="AA486" s="90"/>
      <c r="AB486" s="90"/>
      <c r="AC486" s="90"/>
      <c r="AD486" s="90"/>
      <c r="AE486" s="90"/>
      <c r="AF486" s="90"/>
      <c r="AG486" s="90"/>
      <c r="AH486" s="90"/>
      <c r="AI486" s="90"/>
      <c r="AJ486" s="90"/>
      <c r="AK486" s="90"/>
      <c r="AL486" s="90"/>
      <c r="AM486" s="90"/>
      <c r="AN486" s="90"/>
      <c r="AO486" s="90"/>
      <c r="AP486" s="90"/>
      <c r="AQ486" s="90"/>
      <c r="AR486" s="90"/>
      <c r="AS486" s="90"/>
      <c r="AT486" s="90"/>
      <c r="AU486" s="90"/>
      <c r="AV486" s="90"/>
      <c r="AW486" s="90"/>
      <c r="AX486" s="90"/>
      <c r="AY486" s="90"/>
      <c r="AZ486" s="90"/>
      <c r="BA486" s="90"/>
      <c r="BB486" s="90"/>
      <c r="BC486" s="90"/>
      <c r="BD486" s="90"/>
      <c r="BE486" s="90"/>
      <c r="BF486" s="90"/>
      <c r="BG486" s="90"/>
      <c r="BH486" s="90"/>
      <c r="BI486" s="90"/>
      <c r="BJ486" s="90"/>
      <c r="BK486" s="90"/>
      <c r="BL486" s="90"/>
      <c r="BM486" s="90"/>
      <c r="BN486" s="90"/>
      <c r="BO486" s="90"/>
      <c r="BP486" s="90"/>
      <c r="BQ486" s="90"/>
      <c r="BR486" s="90"/>
      <c r="BS486" s="90"/>
      <c r="BT486" s="90"/>
      <c r="BU486" s="90"/>
      <c r="BV486" s="90"/>
      <c r="BW486" s="90"/>
      <c r="BX486" s="90"/>
      <c r="BY486" s="90"/>
      <c r="BZ486" s="90"/>
      <c r="CA486" s="90"/>
    </row>
    <row r="487" spans="1:79" s="86" customFormat="1" x14ac:dyDescent="0.2">
      <c r="A487" s="150"/>
      <c r="B487" s="95"/>
      <c r="C487" s="95"/>
      <c r="D487" s="131"/>
      <c r="E487" s="146"/>
      <c r="F487" s="90"/>
      <c r="G487" s="90"/>
      <c r="H487" s="90"/>
      <c r="I487" s="90"/>
      <c r="J487" s="90"/>
      <c r="K487" s="90"/>
      <c r="L487" s="90"/>
      <c r="M487" s="90"/>
      <c r="N487" s="90"/>
      <c r="O487" s="90"/>
      <c r="P487" s="90"/>
      <c r="Q487" s="90"/>
      <c r="R487" s="90"/>
      <c r="S487" s="90"/>
      <c r="T487" s="90"/>
      <c r="U487" s="90"/>
      <c r="V487" s="90"/>
      <c r="W487" s="90"/>
      <c r="X487" s="90"/>
      <c r="Y487" s="90"/>
      <c r="Z487" s="90"/>
      <c r="AA487" s="90"/>
      <c r="AB487" s="90"/>
      <c r="AC487" s="90"/>
      <c r="AD487" s="90"/>
      <c r="AE487" s="90"/>
      <c r="AF487" s="90"/>
      <c r="AG487" s="90"/>
      <c r="AH487" s="90"/>
      <c r="AI487" s="90"/>
      <c r="AJ487" s="90"/>
      <c r="AK487" s="90"/>
      <c r="AL487" s="90"/>
      <c r="AM487" s="90"/>
      <c r="AN487" s="90"/>
      <c r="AO487" s="90"/>
      <c r="AP487" s="90"/>
      <c r="AQ487" s="90"/>
      <c r="AR487" s="90"/>
      <c r="AS487" s="90"/>
      <c r="AT487" s="90"/>
      <c r="AU487" s="90"/>
      <c r="AV487" s="90"/>
      <c r="AW487" s="90"/>
      <c r="AX487" s="90"/>
      <c r="AY487" s="90"/>
      <c r="AZ487" s="90"/>
      <c r="BA487" s="90"/>
      <c r="BB487" s="90"/>
      <c r="BC487" s="90"/>
      <c r="BD487" s="90"/>
      <c r="BE487" s="90"/>
      <c r="BF487" s="90"/>
      <c r="BG487" s="90"/>
      <c r="BH487" s="90"/>
      <c r="BI487" s="90"/>
      <c r="BJ487" s="90"/>
      <c r="BK487" s="90"/>
      <c r="BL487" s="90"/>
      <c r="BM487" s="90"/>
      <c r="BN487" s="90"/>
      <c r="BO487" s="90"/>
      <c r="BP487" s="90"/>
      <c r="BQ487" s="90"/>
      <c r="BR487" s="90"/>
      <c r="BS487" s="90"/>
      <c r="BT487" s="90"/>
      <c r="BU487" s="90"/>
      <c r="BV487" s="90"/>
      <c r="BW487" s="90"/>
      <c r="BX487" s="90"/>
      <c r="BY487" s="90"/>
      <c r="BZ487" s="90"/>
      <c r="CA487" s="90"/>
    </row>
    <row r="488" spans="1:79" s="86" customFormat="1" x14ac:dyDescent="0.2">
      <c r="A488" s="150"/>
      <c r="B488" s="95"/>
      <c r="C488" s="95"/>
      <c r="D488" s="131"/>
      <c r="E488" s="146"/>
      <c r="F488" s="90"/>
      <c r="G488" s="90"/>
      <c r="H488" s="90"/>
      <c r="I488" s="90"/>
      <c r="J488" s="90"/>
      <c r="K488" s="90"/>
      <c r="L488" s="90"/>
      <c r="M488" s="90"/>
      <c r="N488" s="90"/>
      <c r="O488" s="90"/>
      <c r="P488" s="90"/>
      <c r="Q488" s="90"/>
      <c r="R488" s="90"/>
      <c r="S488" s="90"/>
      <c r="T488" s="90"/>
      <c r="U488" s="90"/>
      <c r="V488" s="90"/>
      <c r="W488" s="90"/>
      <c r="X488" s="90"/>
      <c r="Y488" s="90"/>
      <c r="Z488" s="90"/>
      <c r="AA488" s="90"/>
      <c r="AB488" s="90"/>
      <c r="AC488" s="90"/>
      <c r="AD488" s="90"/>
      <c r="AE488" s="90"/>
      <c r="AF488" s="90"/>
      <c r="AG488" s="90"/>
      <c r="AH488" s="90"/>
      <c r="AI488" s="90"/>
      <c r="AJ488" s="90"/>
      <c r="AK488" s="90"/>
      <c r="AL488" s="90"/>
      <c r="AM488" s="90"/>
      <c r="AN488" s="90"/>
      <c r="AO488" s="90"/>
      <c r="AP488" s="90"/>
      <c r="AQ488" s="90"/>
      <c r="AR488" s="90"/>
      <c r="AS488" s="90"/>
      <c r="AT488" s="90"/>
      <c r="AU488" s="90"/>
      <c r="AV488" s="90"/>
      <c r="AW488" s="90"/>
      <c r="AX488" s="90"/>
      <c r="AY488" s="90"/>
      <c r="AZ488" s="90"/>
      <c r="BA488" s="90"/>
      <c r="BB488" s="90"/>
      <c r="BC488" s="90"/>
      <c r="BD488" s="90"/>
      <c r="BE488" s="90"/>
      <c r="BF488" s="90"/>
      <c r="BG488" s="90"/>
      <c r="BH488" s="90"/>
      <c r="BI488" s="90"/>
      <c r="BJ488" s="90"/>
      <c r="BK488" s="90"/>
      <c r="BL488" s="90"/>
      <c r="BM488" s="90"/>
      <c r="BN488" s="90"/>
      <c r="BO488" s="90"/>
      <c r="BP488" s="90"/>
      <c r="BQ488" s="90"/>
      <c r="BR488" s="90"/>
      <c r="BS488" s="90"/>
      <c r="BT488" s="90"/>
      <c r="BU488" s="90"/>
      <c r="BV488" s="90"/>
      <c r="BW488" s="90"/>
      <c r="BX488" s="90"/>
      <c r="BY488" s="90"/>
      <c r="BZ488" s="90"/>
      <c r="CA488" s="90"/>
    </row>
    <row r="489" spans="1:79" s="86" customFormat="1" x14ac:dyDescent="0.2">
      <c r="A489" s="150"/>
      <c r="B489" s="95"/>
      <c r="C489" s="95"/>
      <c r="D489" s="131"/>
      <c r="E489" s="146"/>
      <c r="F489" s="90"/>
      <c r="G489" s="90"/>
      <c r="H489" s="90"/>
      <c r="I489" s="90"/>
      <c r="J489" s="90"/>
      <c r="K489" s="90"/>
      <c r="L489" s="90"/>
      <c r="M489" s="90"/>
      <c r="N489" s="90"/>
      <c r="O489" s="90"/>
      <c r="P489" s="90"/>
      <c r="Q489" s="90"/>
      <c r="R489" s="90"/>
      <c r="S489" s="90"/>
      <c r="T489" s="90"/>
      <c r="U489" s="90"/>
      <c r="V489" s="90"/>
      <c r="W489" s="90"/>
      <c r="X489" s="90"/>
      <c r="Y489" s="90"/>
      <c r="Z489" s="90"/>
      <c r="AA489" s="90"/>
      <c r="AB489" s="90"/>
      <c r="AC489" s="90"/>
      <c r="AD489" s="90"/>
      <c r="AE489" s="90"/>
      <c r="AF489" s="90"/>
      <c r="AG489" s="90"/>
      <c r="AH489" s="90"/>
      <c r="AI489" s="90"/>
      <c r="AJ489" s="90"/>
      <c r="AK489" s="90"/>
      <c r="AL489" s="90"/>
      <c r="AM489" s="90"/>
      <c r="AN489" s="90"/>
      <c r="AO489" s="90"/>
      <c r="AP489" s="90"/>
      <c r="AQ489" s="90"/>
      <c r="AR489" s="90"/>
      <c r="AS489" s="90"/>
      <c r="AT489" s="90"/>
      <c r="AU489" s="90"/>
      <c r="AV489" s="90"/>
      <c r="AW489" s="90"/>
      <c r="AX489" s="90"/>
      <c r="AY489" s="90"/>
      <c r="AZ489" s="90"/>
      <c r="BA489" s="90"/>
      <c r="BB489" s="90"/>
      <c r="BC489" s="90"/>
      <c r="BD489" s="90"/>
      <c r="BE489" s="90"/>
      <c r="BF489" s="90"/>
      <c r="BG489" s="90"/>
      <c r="BH489" s="90"/>
      <c r="BI489" s="90"/>
      <c r="BJ489" s="90"/>
      <c r="BK489" s="90"/>
      <c r="BL489" s="90"/>
      <c r="BM489" s="90"/>
      <c r="BN489" s="90"/>
      <c r="BO489" s="90"/>
      <c r="BP489" s="90"/>
      <c r="BQ489" s="90"/>
      <c r="BR489" s="90"/>
      <c r="BS489" s="90"/>
      <c r="BT489" s="90"/>
      <c r="BU489" s="90"/>
      <c r="BV489" s="90"/>
      <c r="BW489" s="90"/>
      <c r="BX489" s="90"/>
      <c r="BY489" s="90"/>
      <c r="BZ489" s="90"/>
      <c r="CA489" s="90"/>
    </row>
    <row r="490" spans="1:79" s="86" customFormat="1" x14ac:dyDescent="0.2">
      <c r="A490" s="150"/>
      <c r="B490" s="95"/>
      <c r="C490" s="95"/>
      <c r="D490" s="131"/>
      <c r="E490" s="146"/>
      <c r="F490" s="90"/>
      <c r="G490" s="90"/>
      <c r="H490" s="90"/>
      <c r="I490" s="90"/>
      <c r="J490" s="90"/>
      <c r="K490" s="90"/>
      <c r="L490" s="90"/>
      <c r="M490" s="90"/>
      <c r="N490" s="90"/>
      <c r="O490" s="90"/>
      <c r="P490" s="90"/>
      <c r="Q490" s="90"/>
      <c r="R490" s="90"/>
      <c r="S490" s="90"/>
      <c r="T490" s="90"/>
      <c r="U490" s="90"/>
      <c r="V490" s="90"/>
      <c r="W490" s="90"/>
      <c r="X490" s="90"/>
      <c r="Y490" s="90"/>
      <c r="Z490" s="90"/>
      <c r="AA490" s="90"/>
      <c r="AB490" s="90"/>
      <c r="AC490" s="90"/>
      <c r="AD490" s="90"/>
      <c r="AE490" s="90"/>
      <c r="AF490" s="90"/>
      <c r="AG490" s="90"/>
      <c r="AH490" s="90"/>
      <c r="AI490" s="90"/>
      <c r="AJ490" s="90"/>
      <c r="AK490" s="90"/>
      <c r="AL490" s="90"/>
      <c r="AM490" s="90"/>
      <c r="AN490" s="90"/>
      <c r="AO490" s="90"/>
      <c r="AP490" s="90"/>
      <c r="AQ490" s="90"/>
      <c r="AR490" s="90"/>
      <c r="AS490" s="90"/>
      <c r="AT490" s="90"/>
      <c r="AU490" s="90"/>
      <c r="AV490" s="90"/>
      <c r="AW490" s="90"/>
      <c r="AX490" s="90"/>
      <c r="AY490" s="90"/>
      <c r="AZ490" s="90"/>
      <c r="BA490" s="90"/>
      <c r="BB490" s="90"/>
      <c r="BC490" s="90"/>
      <c r="BD490" s="90"/>
      <c r="BE490" s="90"/>
      <c r="BF490" s="90"/>
      <c r="BG490" s="90"/>
      <c r="BH490" s="90"/>
      <c r="BI490" s="90"/>
      <c r="BJ490" s="90"/>
      <c r="BK490" s="90"/>
      <c r="BL490" s="90"/>
      <c r="BM490" s="90"/>
      <c r="BN490" s="90"/>
      <c r="BO490" s="90"/>
      <c r="BP490" s="90"/>
      <c r="BQ490" s="90"/>
      <c r="BR490" s="90"/>
      <c r="BS490" s="90"/>
      <c r="BT490" s="90"/>
      <c r="BU490" s="90"/>
      <c r="BV490" s="90"/>
      <c r="BW490" s="90"/>
      <c r="BX490" s="90"/>
      <c r="BY490" s="90"/>
      <c r="BZ490" s="90"/>
      <c r="CA490" s="90"/>
    </row>
    <row r="491" spans="1:79" s="86" customFormat="1" x14ac:dyDescent="0.2">
      <c r="A491" s="150"/>
      <c r="B491" s="95"/>
      <c r="C491" s="95"/>
      <c r="D491" s="131"/>
      <c r="E491" s="146"/>
      <c r="F491" s="90"/>
      <c r="G491" s="90"/>
      <c r="H491" s="90"/>
      <c r="I491" s="90"/>
      <c r="J491" s="90"/>
      <c r="K491" s="90"/>
      <c r="L491" s="90"/>
      <c r="M491" s="90"/>
      <c r="N491" s="90"/>
      <c r="O491" s="90"/>
      <c r="P491" s="90"/>
      <c r="Q491" s="90"/>
      <c r="R491" s="90"/>
      <c r="S491" s="90"/>
      <c r="T491" s="90"/>
      <c r="U491" s="90"/>
      <c r="V491" s="90"/>
      <c r="W491" s="90"/>
      <c r="X491" s="90"/>
      <c r="Y491" s="90"/>
      <c r="Z491" s="90"/>
      <c r="AA491" s="90"/>
      <c r="AB491" s="90"/>
      <c r="AC491" s="90"/>
      <c r="AD491" s="90"/>
      <c r="AE491" s="90"/>
      <c r="AF491" s="90"/>
      <c r="AG491" s="90"/>
      <c r="AH491" s="90"/>
      <c r="AI491" s="90"/>
      <c r="AJ491" s="90"/>
      <c r="AK491" s="90"/>
      <c r="AL491" s="90"/>
      <c r="AM491" s="90"/>
      <c r="AN491" s="90"/>
      <c r="AO491" s="90"/>
      <c r="AP491" s="90"/>
      <c r="AQ491" s="90"/>
      <c r="AR491" s="90"/>
      <c r="AS491" s="90"/>
      <c r="AT491" s="90"/>
      <c r="AU491" s="90"/>
      <c r="AV491" s="90"/>
      <c r="AW491" s="90"/>
      <c r="AX491" s="90"/>
      <c r="AY491" s="90"/>
      <c r="AZ491" s="90"/>
      <c r="BA491" s="90"/>
      <c r="BB491" s="90"/>
      <c r="BC491" s="90"/>
      <c r="BD491" s="90"/>
      <c r="BE491" s="90"/>
      <c r="BF491" s="90"/>
      <c r="BG491" s="90"/>
      <c r="BH491" s="90"/>
      <c r="BI491" s="90"/>
      <c r="BJ491" s="90"/>
      <c r="BK491" s="90"/>
      <c r="BL491" s="90"/>
      <c r="BM491" s="90"/>
      <c r="BN491" s="90"/>
      <c r="BO491" s="90"/>
      <c r="BP491" s="90"/>
      <c r="BQ491" s="90"/>
      <c r="BR491" s="90"/>
      <c r="BS491" s="90"/>
      <c r="BT491" s="90"/>
      <c r="BU491" s="90"/>
      <c r="BV491" s="90"/>
      <c r="BW491" s="90"/>
      <c r="BX491" s="90"/>
      <c r="BY491" s="90"/>
      <c r="BZ491" s="90"/>
      <c r="CA491" s="90"/>
    </row>
    <row r="492" spans="1:79" s="86" customFormat="1" x14ac:dyDescent="0.2">
      <c r="A492" s="150"/>
      <c r="B492" s="95"/>
      <c r="C492" s="95"/>
      <c r="D492" s="131"/>
      <c r="E492" s="146"/>
      <c r="F492" s="90"/>
      <c r="G492" s="90"/>
      <c r="H492" s="90"/>
      <c r="I492" s="90"/>
      <c r="J492" s="90"/>
      <c r="K492" s="90"/>
      <c r="L492" s="90"/>
      <c r="M492" s="90"/>
      <c r="N492" s="90"/>
      <c r="O492" s="90"/>
      <c r="P492" s="90"/>
      <c r="Q492" s="90"/>
      <c r="R492" s="90"/>
      <c r="S492" s="90"/>
      <c r="T492" s="90"/>
      <c r="U492" s="90"/>
      <c r="V492" s="90"/>
      <c r="W492" s="90"/>
      <c r="X492" s="90"/>
      <c r="Y492" s="90"/>
      <c r="Z492" s="90"/>
      <c r="AA492" s="90"/>
      <c r="AB492" s="90"/>
      <c r="AC492" s="90"/>
      <c r="AD492" s="90"/>
      <c r="AE492" s="90"/>
      <c r="AF492" s="90"/>
      <c r="AG492" s="90"/>
      <c r="AH492" s="90"/>
      <c r="AI492" s="90"/>
      <c r="AJ492" s="90"/>
      <c r="AK492" s="90"/>
      <c r="AL492" s="90"/>
      <c r="AM492" s="90"/>
      <c r="AN492" s="90"/>
      <c r="AO492" s="90"/>
      <c r="AP492" s="90"/>
      <c r="AQ492" s="90"/>
      <c r="AR492" s="90"/>
      <c r="AS492" s="90"/>
      <c r="AT492" s="90"/>
      <c r="AU492" s="90"/>
      <c r="AV492" s="90"/>
      <c r="AW492" s="90"/>
      <c r="AX492" s="90"/>
      <c r="AY492" s="90"/>
      <c r="AZ492" s="90"/>
      <c r="BA492" s="90"/>
      <c r="BB492" s="90"/>
      <c r="BC492" s="90"/>
      <c r="BD492" s="90"/>
      <c r="BE492" s="90"/>
      <c r="BF492" s="90"/>
      <c r="BG492" s="90"/>
      <c r="BH492" s="90"/>
      <c r="BI492" s="90"/>
      <c r="BJ492" s="90"/>
      <c r="BK492" s="90"/>
      <c r="BL492" s="90"/>
      <c r="BM492" s="90"/>
      <c r="BN492" s="90"/>
      <c r="BO492" s="90"/>
      <c r="BP492" s="90"/>
      <c r="BQ492" s="90"/>
      <c r="BR492" s="90"/>
      <c r="BS492" s="90"/>
      <c r="BT492" s="90"/>
      <c r="BU492" s="90"/>
      <c r="BV492" s="90"/>
      <c r="BW492" s="90"/>
      <c r="BX492" s="90"/>
      <c r="BY492" s="90"/>
      <c r="BZ492" s="90"/>
      <c r="CA492" s="90"/>
    </row>
    <row r="493" spans="1:79" s="86" customFormat="1" x14ac:dyDescent="0.2">
      <c r="A493" s="150"/>
      <c r="B493" s="95"/>
      <c r="C493" s="95"/>
      <c r="D493" s="131"/>
      <c r="E493" s="146"/>
      <c r="F493" s="90"/>
      <c r="G493" s="90"/>
      <c r="H493" s="90"/>
      <c r="I493" s="90"/>
      <c r="J493" s="90"/>
      <c r="K493" s="90"/>
      <c r="L493" s="90"/>
      <c r="M493" s="90"/>
      <c r="N493" s="90"/>
      <c r="O493" s="90"/>
      <c r="P493" s="90"/>
      <c r="Q493" s="90"/>
      <c r="R493" s="90"/>
      <c r="S493" s="90"/>
      <c r="T493" s="90"/>
      <c r="U493" s="90"/>
      <c r="V493" s="90"/>
      <c r="W493" s="90"/>
      <c r="X493" s="90"/>
      <c r="Y493" s="90"/>
      <c r="Z493" s="90"/>
      <c r="AA493" s="90"/>
      <c r="AB493" s="90"/>
      <c r="AC493" s="90"/>
      <c r="AD493" s="90"/>
      <c r="AE493" s="90"/>
      <c r="AF493" s="90"/>
      <c r="AG493" s="90"/>
      <c r="AH493" s="90"/>
      <c r="AI493" s="90"/>
      <c r="AJ493" s="90"/>
      <c r="AK493" s="90"/>
      <c r="AL493" s="90"/>
      <c r="AM493" s="90"/>
      <c r="AN493" s="90"/>
      <c r="AO493" s="90"/>
      <c r="AP493" s="90"/>
      <c r="AQ493" s="90"/>
      <c r="AR493" s="90"/>
      <c r="AS493" s="90"/>
      <c r="AT493" s="90"/>
      <c r="AU493" s="90"/>
      <c r="AV493" s="90"/>
      <c r="AW493" s="90"/>
      <c r="AX493" s="90"/>
      <c r="AY493" s="90"/>
      <c r="AZ493" s="90"/>
      <c r="BA493" s="90"/>
      <c r="BB493" s="90"/>
      <c r="BC493" s="90"/>
      <c r="BD493" s="90"/>
      <c r="BE493" s="90"/>
      <c r="BF493" s="90"/>
      <c r="BG493" s="90"/>
      <c r="BH493" s="90"/>
      <c r="BI493" s="90"/>
      <c r="BJ493" s="90"/>
      <c r="BK493" s="90"/>
      <c r="BL493" s="90"/>
      <c r="BM493" s="90"/>
      <c r="BN493" s="90"/>
      <c r="BO493" s="90"/>
      <c r="BP493" s="90"/>
      <c r="BQ493" s="90"/>
      <c r="BR493" s="90"/>
      <c r="BS493" s="90"/>
      <c r="BT493" s="90"/>
      <c r="BU493" s="90"/>
      <c r="BV493" s="90"/>
      <c r="BW493" s="90"/>
      <c r="BX493" s="90"/>
      <c r="BY493" s="90"/>
      <c r="BZ493" s="90"/>
      <c r="CA493" s="90"/>
    </row>
    <row r="494" spans="1:79" s="86" customFormat="1" x14ac:dyDescent="0.2">
      <c r="A494" s="150"/>
      <c r="B494" s="95"/>
      <c r="C494" s="95"/>
      <c r="D494" s="131"/>
      <c r="E494" s="146"/>
      <c r="F494" s="90"/>
      <c r="G494" s="90"/>
      <c r="H494" s="90"/>
      <c r="I494" s="90"/>
      <c r="J494" s="90"/>
      <c r="K494" s="90"/>
      <c r="L494" s="90"/>
      <c r="M494" s="90"/>
      <c r="N494" s="90"/>
      <c r="O494" s="90"/>
      <c r="P494" s="90"/>
      <c r="Q494" s="90"/>
      <c r="R494" s="90"/>
      <c r="S494" s="90"/>
      <c r="T494" s="90"/>
      <c r="U494" s="90"/>
      <c r="V494" s="90"/>
      <c r="W494" s="90"/>
      <c r="X494" s="90"/>
      <c r="Y494" s="90"/>
      <c r="Z494" s="90"/>
      <c r="AA494" s="90"/>
      <c r="AB494" s="90"/>
      <c r="AC494" s="90"/>
      <c r="AD494" s="90"/>
      <c r="AE494" s="90"/>
      <c r="AF494" s="90"/>
      <c r="AG494" s="90"/>
      <c r="AH494" s="90"/>
      <c r="AI494" s="90"/>
      <c r="AJ494" s="90"/>
      <c r="AK494" s="90"/>
      <c r="AL494" s="90"/>
      <c r="AM494" s="90"/>
      <c r="AN494" s="90"/>
      <c r="AO494" s="90"/>
      <c r="AP494" s="90"/>
      <c r="AQ494" s="90"/>
      <c r="AR494" s="90"/>
      <c r="AS494" s="90"/>
      <c r="AT494" s="90"/>
      <c r="AU494" s="90"/>
      <c r="AV494" s="90"/>
      <c r="AW494" s="90"/>
      <c r="AX494" s="90"/>
      <c r="AY494" s="90"/>
      <c r="AZ494" s="90"/>
      <c r="BA494" s="90"/>
      <c r="BB494" s="90"/>
      <c r="BC494" s="90"/>
      <c r="BD494" s="90"/>
      <c r="BE494" s="90"/>
      <c r="BF494" s="90"/>
      <c r="BG494" s="90"/>
      <c r="BH494" s="90"/>
      <c r="BI494" s="90"/>
      <c r="BJ494" s="90"/>
      <c r="BK494" s="90"/>
      <c r="BL494" s="90"/>
      <c r="BM494" s="90"/>
      <c r="BN494" s="90"/>
      <c r="BO494" s="90"/>
      <c r="BP494" s="90"/>
      <c r="BQ494" s="90"/>
      <c r="BR494" s="90"/>
      <c r="BS494" s="90"/>
      <c r="BT494" s="90"/>
      <c r="BU494" s="90"/>
      <c r="BV494" s="90"/>
      <c r="BW494" s="90"/>
      <c r="BX494" s="90"/>
      <c r="BY494" s="90"/>
      <c r="BZ494" s="90"/>
      <c r="CA494" s="90"/>
    </row>
    <row r="495" spans="1:79" s="86" customFormat="1" x14ac:dyDescent="0.2">
      <c r="A495" s="150"/>
      <c r="B495" s="95"/>
      <c r="C495" s="95"/>
      <c r="D495" s="131"/>
      <c r="E495" s="146"/>
      <c r="F495" s="90"/>
      <c r="G495" s="90"/>
      <c r="H495" s="90"/>
      <c r="I495" s="90"/>
      <c r="J495" s="90"/>
      <c r="K495" s="90"/>
      <c r="L495" s="90"/>
      <c r="M495" s="90"/>
      <c r="N495" s="90"/>
      <c r="O495" s="90"/>
      <c r="P495" s="90"/>
      <c r="Q495" s="90"/>
      <c r="R495" s="90"/>
      <c r="S495" s="90"/>
      <c r="T495" s="90"/>
      <c r="U495" s="90"/>
      <c r="V495" s="90"/>
      <c r="W495" s="90"/>
      <c r="X495" s="90"/>
      <c r="Y495" s="90"/>
      <c r="Z495" s="90"/>
      <c r="AA495" s="90"/>
      <c r="AB495" s="90"/>
      <c r="AC495" s="90"/>
      <c r="AD495" s="90"/>
      <c r="AE495" s="90"/>
      <c r="AF495" s="90"/>
      <c r="AG495" s="90"/>
      <c r="AH495" s="90"/>
      <c r="AI495" s="90"/>
      <c r="AJ495" s="90"/>
      <c r="AK495" s="90"/>
      <c r="AL495" s="90"/>
      <c r="AM495" s="90"/>
      <c r="AN495" s="90"/>
      <c r="AO495" s="90"/>
      <c r="AP495" s="90"/>
      <c r="AQ495" s="90"/>
      <c r="AR495" s="90"/>
      <c r="AS495" s="90"/>
      <c r="AT495" s="90"/>
      <c r="AU495" s="90"/>
      <c r="AV495" s="90"/>
      <c r="AW495" s="90"/>
      <c r="AX495" s="90"/>
      <c r="AY495" s="90"/>
      <c r="AZ495" s="90"/>
      <c r="BA495" s="90"/>
      <c r="BB495" s="90"/>
      <c r="BC495" s="90"/>
      <c r="BD495" s="90"/>
      <c r="BE495" s="90"/>
      <c r="BF495" s="90"/>
      <c r="BG495" s="90"/>
      <c r="BH495" s="90"/>
      <c r="BI495" s="90"/>
      <c r="BJ495" s="90"/>
      <c r="BK495" s="90"/>
      <c r="BL495" s="90"/>
      <c r="BM495" s="90"/>
      <c r="BN495" s="90"/>
      <c r="BO495" s="90"/>
      <c r="BP495" s="90"/>
      <c r="BQ495" s="90"/>
      <c r="BR495" s="90"/>
      <c r="BS495" s="90"/>
      <c r="BT495" s="90"/>
      <c r="BU495" s="90"/>
      <c r="BV495" s="90"/>
      <c r="BW495" s="90"/>
      <c r="BX495" s="90"/>
      <c r="BY495" s="90"/>
      <c r="BZ495" s="90"/>
      <c r="CA495" s="90"/>
    </row>
    <row r="496" spans="1:79" s="86" customFormat="1" x14ac:dyDescent="0.2">
      <c r="A496" s="150"/>
      <c r="B496" s="95"/>
      <c r="C496" s="95"/>
      <c r="D496" s="131"/>
      <c r="E496" s="146"/>
      <c r="F496" s="90"/>
      <c r="G496" s="90"/>
      <c r="H496" s="90"/>
      <c r="I496" s="90"/>
      <c r="J496" s="90"/>
      <c r="K496" s="90"/>
      <c r="L496" s="90"/>
      <c r="M496" s="90"/>
      <c r="N496" s="90"/>
      <c r="O496" s="90"/>
      <c r="P496" s="90"/>
      <c r="Q496" s="90"/>
      <c r="R496" s="90"/>
      <c r="S496" s="90"/>
      <c r="T496" s="90"/>
      <c r="U496" s="90"/>
      <c r="V496" s="90"/>
      <c r="W496" s="90"/>
      <c r="X496" s="90"/>
      <c r="Y496" s="90"/>
      <c r="Z496" s="90"/>
      <c r="AA496" s="90"/>
      <c r="AB496" s="90"/>
      <c r="AC496" s="90"/>
      <c r="AD496" s="90"/>
      <c r="AE496" s="90"/>
      <c r="AF496" s="90"/>
      <c r="AG496" s="90"/>
      <c r="AH496" s="90"/>
      <c r="AI496" s="90"/>
      <c r="AJ496" s="90"/>
      <c r="AK496" s="90"/>
      <c r="AL496" s="90"/>
      <c r="AM496" s="90"/>
      <c r="AN496" s="90"/>
      <c r="AO496" s="90"/>
      <c r="AP496" s="90"/>
      <c r="AQ496" s="90"/>
      <c r="AR496" s="90"/>
      <c r="AS496" s="90"/>
      <c r="AT496" s="90"/>
      <c r="AU496" s="90"/>
      <c r="AV496" s="90"/>
      <c r="AW496" s="90"/>
      <c r="AX496" s="90"/>
      <c r="AY496" s="90"/>
      <c r="AZ496" s="90"/>
      <c r="BA496" s="90"/>
      <c r="BB496" s="90"/>
      <c r="BC496" s="90"/>
      <c r="BD496" s="90"/>
      <c r="BE496" s="90"/>
      <c r="BF496" s="90"/>
      <c r="BG496" s="90"/>
      <c r="BH496" s="90"/>
      <c r="BI496" s="90"/>
      <c r="BJ496" s="90"/>
      <c r="BK496" s="90"/>
      <c r="BL496" s="90"/>
      <c r="BM496" s="90"/>
      <c r="BN496" s="90"/>
      <c r="BO496" s="90"/>
      <c r="BP496" s="90"/>
      <c r="BQ496" s="90"/>
      <c r="BR496" s="90"/>
      <c r="BS496" s="90"/>
      <c r="BT496" s="90"/>
      <c r="BU496" s="90"/>
      <c r="BV496" s="90"/>
      <c r="BW496" s="90"/>
      <c r="BX496" s="90"/>
      <c r="BY496" s="90"/>
      <c r="BZ496" s="90"/>
      <c r="CA496" s="90"/>
    </row>
    <row r="497" spans="1:79" s="86" customFormat="1" x14ac:dyDescent="0.2">
      <c r="A497" s="150"/>
      <c r="B497" s="95"/>
      <c r="C497" s="95"/>
      <c r="D497" s="131"/>
      <c r="E497" s="146"/>
      <c r="F497" s="90"/>
      <c r="G497" s="90"/>
      <c r="H497" s="90"/>
      <c r="I497" s="90"/>
      <c r="J497" s="90"/>
      <c r="K497" s="90"/>
      <c r="L497" s="90"/>
      <c r="M497" s="90"/>
      <c r="N497" s="90"/>
      <c r="O497" s="90"/>
      <c r="P497" s="90"/>
      <c r="Q497" s="90"/>
      <c r="R497" s="90"/>
      <c r="S497" s="90"/>
      <c r="T497" s="90"/>
      <c r="U497" s="90"/>
      <c r="V497" s="90"/>
      <c r="W497" s="90"/>
      <c r="X497" s="90"/>
      <c r="Y497" s="90"/>
      <c r="Z497" s="90"/>
      <c r="AA497" s="90"/>
      <c r="AB497" s="90"/>
      <c r="AC497" s="90"/>
      <c r="AD497" s="90"/>
      <c r="AE497" s="90"/>
      <c r="AF497" s="90"/>
      <c r="AG497" s="90"/>
      <c r="AH497" s="90"/>
      <c r="AI497" s="90"/>
      <c r="AJ497" s="90"/>
      <c r="AK497" s="90"/>
      <c r="AL497" s="90"/>
      <c r="AM497" s="90"/>
      <c r="AN497" s="90"/>
      <c r="AO497" s="90"/>
      <c r="AP497" s="90"/>
      <c r="AQ497" s="90"/>
      <c r="AR497" s="90"/>
      <c r="AS497" s="90"/>
      <c r="AT497" s="90"/>
      <c r="AU497" s="90"/>
      <c r="AV497" s="90"/>
      <c r="AW497" s="90"/>
      <c r="AX497" s="90"/>
      <c r="AY497" s="90"/>
      <c r="AZ497" s="90"/>
      <c r="BA497" s="90"/>
      <c r="BB497" s="90"/>
      <c r="BC497" s="90"/>
      <c r="BD497" s="90"/>
      <c r="BE497" s="90"/>
      <c r="BF497" s="90"/>
      <c r="BG497" s="90"/>
      <c r="BH497" s="90"/>
      <c r="BI497" s="90"/>
      <c r="BJ497" s="90"/>
      <c r="BK497" s="90"/>
      <c r="BL497" s="90"/>
      <c r="BM497" s="90"/>
      <c r="BN497" s="90"/>
      <c r="BO497" s="90"/>
      <c r="BP497" s="90"/>
      <c r="BQ497" s="90"/>
      <c r="BR497" s="90"/>
      <c r="BS497" s="90"/>
      <c r="BT497" s="90"/>
      <c r="BU497" s="90"/>
      <c r="BV497" s="90"/>
      <c r="BW497" s="90"/>
      <c r="BX497" s="90"/>
      <c r="BY497" s="90"/>
      <c r="BZ497" s="90"/>
      <c r="CA497" s="90"/>
    </row>
    <row r="498" spans="1:79" s="86" customFormat="1" x14ac:dyDescent="0.2">
      <c r="A498" s="150"/>
      <c r="B498" s="95"/>
      <c r="C498" s="95"/>
      <c r="D498" s="131"/>
      <c r="E498" s="146"/>
      <c r="F498" s="90"/>
      <c r="G498" s="90"/>
      <c r="H498" s="90"/>
      <c r="I498" s="90"/>
      <c r="J498" s="90"/>
      <c r="K498" s="90"/>
      <c r="L498" s="90"/>
      <c r="M498" s="90"/>
      <c r="N498" s="90"/>
      <c r="O498" s="90"/>
      <c r="P498" s="90"/>
      <c r="Q498" s="90"/>
      <c r="R498" s="90"/>
      <c r="S498" s="90"/>
      <c r="T498" s="90"/>
      <c r="U498" s="90"/>
      <c r="V498" s="90"/>
      <c r="W498" s="90"/>
      <c r="X498" s="90"/>
      <c r="Y498" s="90"/>
      <c r="Z498" s="90"/>
      <c r="AA498" s="90"/>
      <c r="AB498" s="90"/>
      <c r="AC498" s="90"/>
      <c r="AD498" s="90"/>
      <c r="AE498" s="90"/>
      <c r="AF498" s="90"/>
      <c r="AG498" s="90"/>
      <c r="AH498" s="90"/>
      <c r="AI498" s="90"/>
      <c r="AJ498" s="90"/>
      <c r="AK498" s="90"/>
      <c r="AL498" s="90"/>
      <c r="AM498" s="90"/>
      <c r="AN498" s="90"/>
      <c r="AO498" s="90"/>
      <c r="AP498" s="90"/>
      <c r="AQ498" s="90"/>
      <c r="AR498" s="90"/>
      <c r="AS498" s="90"/>
      <c r="AT498" s="90"/>
      <c r="AU498" s="90"/>
      <c r="AV498" s="90"/>
      <c r="AW498" s="90"/>
      <c r="AX498" s="90"/>
      <c r="AY498" s="90"/>
      <c r="AZ498" s="90"/>
      <c r="BA498" s="90"/>
      <c r="BB498" s="90"/>
      <c r="BC498" s="90"/>
      <c r="BD498" s="90"/>
      <c r="BE498" s="90"/>
      <c r="BF498" s="90"/>
      <c r="BG498" s="90"/>
      <c r="BH498" s="90"/>
      <c r="BI498" s="90"/>
      <c r="BJ498" s="90"/>
      <c r="BK498" s="90"/>
      <c r="BL498" s="90"/>
      <c r="BM498" s="90"/>
      <c r="BN498" s="90"/>
      <c r="BO498" s="90"/>
      <c r="BP498" s="90"/>
      <c r="BQ498" s="90"/>
      <c r="BR498" s="90"/>
      <c r="BS498" s="90"/>
      <c r="BT498" s="90"/>
      <c r="BU498" s="90"/>
      <c r="BV498" s="90"/>
      <c r="BW498" s="90"/>
      <c r="BX498" s="90"/>
      <c r="BY498" s="90"/>
      <c r="BZ498" s="90"/>
      <c r="CA498" s="90"/>
    </row>
    <row r="499" spans="1:79" s="86" customFormat="1" x14ac:dyDescent="0.2">
      <c r="A499" s="150"/>
      <c r="B499" s="95"/>
      <c r="C499" s="95"/>
      <c r="D499" s="131"/>
      <c r="E499" s="146"/>
      <c r="F499" s="90"/>
      <c r="G499" s="90"/>
      <c r="H499" s="90"/>
      <c r="I499" s="90"/>
      <c r="J499" s="90"/>
      <c r="K499" s="90"/>
      <c r="L499" s="90"/>
      <c r="M499" s="90"/>
      <c r="N499" s="90"/>
      <c r="O499" s="90"/>
      <c r="P499" s="90"/>
      <c r="Q499" s="90"/>
      <c r="R499" s="90"/>
      <c r="S499" s="90"/>
      <c r="T499" s="90"/>
      <c r="U499" s="90"/>
      <c r="V499" s="90"/>
      <c r="W499" s="90"/>
      <c r="X499" s="90"/>
      <c r="Y499" s="90"/>
      <c r="Z499" s="90"/>
      <c r="AA499" s="90"/>
      <c r="AB499" s="90"/>
      <c r="AC499" s="90"/>
      <c r="AD499" s="90"/>
      <c r="AE499" s="90"/>
      <c r="AF499" s="90"/>
      <c r="AG499" s="90"/>
      <c r="AH499" s="90"/>
      <c r="AI499" s="90"/>
      <c r="AJ499" s="90"/>
      <c r="AK499" s="90"/>
      <c r="AL499" s="90"/>
      <c r="AM499" s="90"/>
      <c r="AN499" s="90"/>
      <c r="AO499" s="90"/>
      <c r="AP499" s="90"/>
      <c r="AQ499" s="90"/>
      <c r="AR499" s="90"/>
      <c r="AS499" s="90"/>
      <c r="AT499" s="90"/>
      <c r="AU499" s="90"/>
      <c r="AV499" s="90"/>
      <c r="AW499" s="90"/>
      <c r="AX499" s="90"/>
      <c r="AY499" s="90"/>
      <c r="AZ499" s="90"/>
      <c r="BA499" s="90"/>
      <c r="BB499" s="90"/>
      <c r="BC499" s="90"/>
      <c r="BD499" s="90"/>
      <c r="BE499" s="90"/>
      <c r="BF499" s="90"/>
      <c r="BG499" s="90"/>
      <c r="BH499" s="90"/>
      <c r="BI499" s="90"/>
      <c r="BJ499" s="90"/>
      <c r="BK499" s="90"/>
      <c r="BL499" s="90"/>
      <c r="BM499" s="90"/>
      <c r="BN499" s="90"/>
      <c r="BO499" s="90"/>
      <c r="BP499" s="90"/>
      <c r="BQ499" s="90"/>
      <c r="BR499" s="90"/>
      <c r="BS499" s="90"/>
      <c r="BT499" s="90"/>
      <c r="BU499" s="90"/>
      <c r="BV499" s="90"/>
      <c r="BW499" s="90"/>
      <c r="BX499" s="90"/>
      <c r="BY499" s="90"/>
      <c r="BZ499" s="90"/>
      <c r="CA499" s="90"/>
    </row>
    <row r="500" spans="1:79" s="86" customFormat="1" x14ac:dyDescent="0.2">
      <c r="A500" s="150"/>
      <c r="B500" s="95"/>
      <c r="C500" s="95"/>
      <c r="D500" s="131"/>
      <c r="E500" s="146"/>
      <c r="F500" s="90"/>
      <c r="G500" s="90"/>
      <c r="H500" s="90"/>
      <c r="I500" s="90"/>
      <c r="J500" s="90"/>
      <c r="K500" s="90"/>
      <c r="L500" s="90"/>
      <c r="M500" s="90"/>
      <c r="N500" s="90"/>
      <c r="O500" s="90"/>
      <c r="P500" s="90"/>
      <c r="Q500" s="90"/>
      <c r="R500" s="90"/>
      <c r="S500" s="90"/>
      <c r="T500" s="90"/>
      <c r="U500" s="90"/>
      <c r="V500" s="90"/>
      <c r="W500" s="90"/>
      <c r="X500" s="90"/>
      <c r="Y500" s="90"/>
      <c r="Z500" s="90"/>
      <c r="AA500" s="90"/>
      <c r="AB500" s="90"/>
      <c r="AC500" s="90"/>
      <c r="AD500" s="90"/>
      <c r="AE500" s="90"/>
      <c r="AF500" s="90"/>
      <c r="AG500" s="90"/>
      <c r="AH500" s="90"/>
      <c r="AI500" s="90"/>
      <c r="AJ500" s="90"/>
      <c r="AK500" s="90"/>
      <c r="AL500" s="90"/>
      <c r="AM500" s="90"/>
      <c r="AN500" s="90"/>
      <c r="AO500" s="90"/>
      <c r="AP500" s="90"/>
      <c r="AQ500" s="90"/>
      <c r="AR500" s="90"/>
      <c r="AS500" s="90"/>
      <c r="AT500" s="90"/>
      <c r="AU500" s="90"/>
      <c r="AV500" s="90"/>
      <c r="AW500" s="90"/>
      <c r="AX500" s="90"/>
      <c r="AY500" s="90"/>
      <c r="AZ500" s="90"/>
      <c r="BA500" s="90"/>
      <c r="BB500" s="90"/>
      <c r="BC500" s="90"/>
      <c r="BD500" s="90"/>
      <c r="BE500" s="90"/>
      <c r="BF500" s="90"/>
      <c r="BG500" s="90"/>
      <c r="BH500" s="90"/>
      <c r="BI500" s="90"/>
      <c r="BJ500" s="90"/>
      <c r="BK500" s="90"/>
      <c r="BL500" s="90"/>
      <c r="BM500" s="90"/>
      <c r="BN500" s="90"/>
      <c r="BO500" s="90"/>
      <c r="BP500" s="90"/>
      <c r="BQ500" s="90"/>
      <c r="BR500" s="90"/>
      <c r="BS500" s="90"/>
      <c r="BT500" s="90"/>
      <c r="BU500" s="90"/>
      <c r="BV500" s="90"/>
      <c r="BW500" s="90"/>
      <c r="BX500" s="90"/>
      <c r="BY500" s="90"/>
      <c r="BZ500" s="90"/>
      <c r="CA500" s="90"/>
    </row>
    <row r="501" spans="1:79" s="86" customFormat="1" x14ac:dyDescent="0.2">
      <c r="A501" s="150"/>
      <c r="B501" s="95"/>
      <c r="C501" s="95"/>
      <c r="D501" s="131"/>
      <c r="E501" s="146"/>
      <c r="F501" s="90"/>
      <c r="G501" s="90"/>
      <c r="H501" s="90"/>
      <c r="I501" s="90"/>
      <c r="J501" s="90"/>
      <c r="K501" s="90"/>
      <c r="L501" s="90"/>
      <c r="M501" s="90"/>
      <c r="N501" s="90"/>
      <c r="O501" s="90"/>
      <c r="P501" s="90"/>
      <c r="Q501" s="90"/>
      <c r="R501" s="90"/>
      <c r="S501" s="90"/>
      <c r="T501" s="90"/>
      <c r="U501" s="90"/>
      <c r="V501" s="90"/>
      <c r="W501" s="90"/>
      <c r="X501" s="90"/>
      <c r="Y501" s="90"/>
      <c r="Z501" s="90"/>
      <c r="AA501" s="90"/>
      <c r="AB501" s="90"/>
      <c r="AC501" s="90"/>
      <c r="AD501" s="90"/>
      <c r="AE501" s="90"/>
      <c r="AF501" s="90"/>
      <c r="AG501" s="90"/>
      <c r="AH501" s="90"/>
      <c r="AI501" s="90"/>
      <c r="AJ501" s="90"/>
      <c r="AK501" s="90"/>
      <c r="AL501" s="90"/>
      <c r="AM501" s="90"/>
      <c r="AN501" s="90"/>
      <c r="AO501" s="90"/>
      <c r="AP501" s="90"/>
      <c r="AQ501" s="90"/>
      <c r="AR501" s="90"/>
      <c r="AS501" s="90"/>
      <c r="AT501" s="90"/>
      <c r="AU501" s="90"/>
      <c r="AV501" s="90"/>
      <c r="AW501" s="90"/>
      <c r="AX501" s="90"/>
      <c r="AY501" s="90"/>
      <c r="AZ501" s="90"/>
      <c r="BA501" s="90"/>
      <c r="BB501" s="90"/>
      <c r="BC501" s="90"/>
      <c r="BD501" s="90"/>
      <c r="BE501" s="90"/>
      <c r="BF501" s="90"/>
      <c r="BG501" s="90"/>
      <c r="BH501" s="90"/>
      <c r="BI501" s="90"/>
      <c r="BJ501" s="90"/>
      <c r="BK501" s="90"/>
      <c r="BL501" s="90"/>
      <c r="BM501" s="90"/>
      <c r="BN501" s="90"/>
      <c r="BO501" s="90"/>
      <c r="BP501" s="90"/>
      <c r="BQ501" s="90"/>
      <c r="BR501" s="90"/>
      <c r="BS501" s="90"/>
      <c r="BT501" s="90"/>
      <c r="BU501" s="90"/>
      <c r="BV501" s="90"/>
      <c r="BW501" s="90"/>
      <c r="BX501" s="90"/>
      <c r="BY501" s="90"/>
      <c r="BZ501" s="90"/>
      <c r="CA501" s="90"/>
    </row>
    <row r="502" spans="1:79" s="86" customFormat="1" x14ac:dyDescent="0.2">
      <c r="A502" s="150"/>
      <c r="B502" s="95"/>
      <c r="C502" s="95"/>
      <c r="D502" s="131"/>
      <c r="E502" s="146"/>
      <c r="F502" s="90"/>
      <c r="G502" s="90"/>
      <c r="H502" s="90"/>
      <c r="I502" s="90"/>
      <c r="J502" s="90"/>
      <c r="K502" s="90"/>
      <c r="L502" s="90"/>
      <c r="M502" s="90"/>
      <c r="N502" s="90"/>
      <c r="O502" s="90"/>
      <c r="P502" s="90"/>
      <c r="Q502" s="90"/>
      <c r="R502" s="90"/>
      <c r="S502" s="90"/>
      <c r="T502" s="90"/>
      <c r="U502" s="90"/>
      <c r="V502" s="90"/>
      <c r="W502" s="90"/>
      <c r="X502" s="90"/>
      <c r="Y502" s="90"/>
      <c r="Z502" s="90"/>
      <c r="AA502" s="90"/>
      <c r="AB502" s="90"/>
      <c r="AC502" s="90"/>
      <c r="AD502" s="90"/>
      <c r="AE502" s="90"/>
      <c r="AF502" s="90"/>
      <c r="AG502" s="90"/>
      <c r="AH502" s="90"/>
      <c r="AI502" s="90"/>
      <c r="AJ502" s="90"/>
      <c r="AK502" s="90"/>
      <c r="AL502" s="90"/>
      <c r="AM502" s="90"/>
      <c r="AN502" s="90"/>
      <c r="AO502" s="90"/>
      <c r="AP502" s="90"/>
      <c r="AQ502" s="90"/>
      <c r="AR502" s="90"/>
      <c r="AS502" s="90"/>
      <c r="AT502" s="90"/>
      <c r="AU502" s="90"/>
      <c r="AV502" s="90"/>
      <c r="AW502" s="90"/>
      <c r="AX502" s="90"/>
      <c r="AY502" s="90"/>
      <c r="AZ502" s="90"/>
      <c r="BA502" s="90"/>
      <c r="BB502" s="90"/>
      <c r="BC502" s="90"/>
      <c r="BD502" s="90"/>
      <c r="BE502" s="90"/>
      <c r="BF502" s="90"/>
      <c r="BG502" s="90"/>
      <c r="BH502" s="90"/>
      <c r="BI502" s="90"/>
      <c r="BJ502" s="90"/>
      <c r="BK502" s="90"/>
      <c r="BL502" s="90"/>
      <c r="BM502" s="90"/>
      <c r="BN502" s="90"/>
      <c r="BO502" s="90"/>
      <c r="BP502" s="90"/>
      <c r="BQ502" s="90"/>
      <c r="BR502" s="90"/>
      <c r="BS502" s="90"/>
      <c r="BT502" s="90"/>
      <c r="BU502" s="90"/>
      <c r="BV502" s="90"/>
      <c r="BW502" s="90"/>
      <c r="BX502" s="90"/>
      <c r="BY502" s="90"/>
      <c r="BZ502" s="90"/>
      <c r="CA502" s="90"/>
    </row>
    <row r="503" spans="1:79" s="86" customFormat="1" x14ac:dyDescent="0.2">
      <c r="A503" s="150"/>
      <c r="B503" s="95"/>
      <c r="C503" s="95"/>
      <c r="D503" s="131"/>
      <c r="E503" s="146"/>
      <c r="F503" s="90"/>
      <c r="G503" s="90"/>
      <c r="H503" s="90"/>
      <c r="I503" s="90"/>
      <c r="J503" s="90"/>
      <c r="K503" s="90"/>
      <c r="L503" s="90"/>
      <c r="M503" s="90"/>
      <c r="N503" s="90"/>
      <c r="O503" s="90"/>
      <c r="P503" s="90"/>
      <c r="Q503" s="90"/>
      <c r="R503" s="90"/>
      <c r="S503" s="90"/>
      <c r="T503" s="90"/>
      <c r="U503" s="90"/>
      <c r="V503" s="90"/>
      <c r="W503" s="90"/>
      <c r="X503" s="90"/>
      <c r="Y503" s="90"/>
      <c r="Z503" s="90"/>
      <c r="AA503" s="90"/>
      <c r="AB503" s="90"/>
      <c r="AC503" s="90"/>
      <c r="AD503" s="90"/>
      <c r="AE503" s="90"/>
      <c r="AF503" s="90"/>
      <c r="AG503" s="90"/>
      <c r="AH503" s="90"/>
      <c r="AI503" s="90"/>
      <c r="AJ503" s="90"/>
      <c r="AK503" s="90"/>
      <c r="AL503" s="90"/>
      <c r="AM503" s="90"/>
      <c r="AN503" s="90"/>
      <c r="AO503" s="90"/>
      <c r="AP503" s="90"/>
      <c r="AQ503" s="90"/>
      <c r="AR503" s="90"/>
      <c r="AS503" s="90"/>
      <c r="AT503" s="90"/>
      <c r="AU503" s="90"/>
      <c r="AV503" s="90"/>
      <c r="AW503" s="90"/>
      <c r="AX503" s="90"/>
      <c r="AY503" s="90"/>
      <c r="AZ503" s="90"/>
      <c r="BA503" s="90"/>
      <c r="BB503" s="90"/>
      <c r="BC503" s="90"/>
      <c r="BD503" s="90"/>
      <c r="BE503" s="90"/>
      <c r="BF503" s="90"/>
      <c r="BG503" s="90"/>
      <c r="BH503" s="90"/>
      <c r="BI503" s="90"/>
      <c r="BJ503" s="90"/>
      <c r="BK503" s="90"/>
      <c r="BL503" s="90"/>
      <c r="BM503" s="90"/>
      <c r="BN503" s="90"/>
      <c r="BO503" s="90"/>
      <c r="BP503" s="90"/>
      <c r="BQ503" s="90"/>
      <c r="BR503" s="90"/>
      <c r="BS503" s="90"/>
      <c r="BT503" s="90"/>
      <c r="BU503" s="90"/>
      <c r="BV503" s="90"/>
      <c r="BW503" s="90"/>
      <c r="BX503" s="90"/>
      <c r="BY503" s="90"/>
      <c r="BZ503" s="90"/>
      <c r="CA503" s="90"/>
    </row>
    <row r="504" spans="1:79" s="86" customFormat="1" x14ac:dyDescent="0.2">
      <c r="A504" s="150"/>
      <c r="B504" s="95"/>
      <c r="C504" s="95"/>
      <c r="D504" s="131"/>
      <c r="E504" s="146"/>
      <c r="F504" s="90"/>
      <c r="G504" s="90"/>
      <c r="H504" s="90"/>
      <c r="I504" s="90"/>
      <c r="J504" s="90"/>
      <c r="K504" s="90"/>
      <c r="L504" s="90"/>
      <c r="M504" s="90"/>
      <c r="N504" s="90"/>
      <c r="O504" s="90"/>
      <c r="P504" s="90"/>
      <c r="Q504" s="90"/>
      <c r="R504" s="90"/>
      <c r="S504" s="90"/>
      <c r="T504" s="90"/>
      <c r="U504" s="90"/>
      <c r="V504" s="90"/>
      <c r="W504" s="90"/>
      <c r="X504" s="90"/>
      <c r="Y504" s="90"/>
      <c r="Z504" s="90"/>
      <c r="AA504" s="90"/>
      <c r="AB504" s="90"/>
      <c r="AC504" s="90"/>
      <c r="AD504" s="90"/>
      <c r="AE504" s="90"/>
      <c r="AF504" s="90"/>
      <c r="AG504" s="90"/>
      <c r="AH504" s="90"/>
      <c r="AI504" s="90"/>
      <c r="AJ504" s="90"/>
      <c r="AK504" s="90"/>
      <c r="AL504" s="90"/>
      <c r="AM504" s="90"/>
      <c r="AN504" s="90"/>
      <c r="AO504" s="90"/>
      <c r="AP504" s="90"/>
      <c r="AQ504" s="90"/>
      <c r="AR504" s="90"/>
      <c r="AS504" s="90"/>
      <c r="AT504" s="90"/>
      <c r="AU504" s="90"/>
      <c r="AV504" s="90"/>
      <c r="AW504" s="90"/>
      <c r="AX504" s="90"/>
      <c r="AY504" s="90"/>
      <c r="AZ504" s="90"/>
      <c r="BA504" s="90"/>
      <c r="BB504" s="90"/>
      <c r="BC504" s="90"/>
      <c r="BD504" s="90"/>
      <c r="BE504" s="90"/>
      <c r="BF504" s="90"/>
      <c r="BG504" s="90"/>
      <c r="BH504" s="90"/>
      <c r="BI504" s="90"/>
      <c r="BJ504" s="90"/>
      <c r="BK504" s="90"/>
      <c r="BL504" s="90"/>
      <c r="BM504" s="90"/>
      <c r="BN504" s="90"/>
      <c r="BO504" s="90"/>
      <c r="BP504" s="90"/>
      <c r="BQ504" s="90"/>
      <c r="BR504" s="90"/>
      <c r="BS504" s="90"/>
      <c r="BT504" s="90"/>
      <c r="BU504" s="90"/>
      <c r="BV504" s="90"/>
      <c r="BW504" s="90"/>
      <c r="BX504" s="90"/>
      <c r="BY504" s="90"/>
      <c r="BZ504" s="90"/>
      <c r="CA504" s="90"/>
    </row>
    <row r="505" spans="1:79" s="86" customFormat="1" x14ac:dyDescent="0.2">
      <c r="A505" s="150"/>
      <c r="B505" s="95"/>
      <c r="C505" s="95"/>
      <c r="D505" s="131"/>
      <c r="E505" s="146"/>
      <c r="F505" s="90"/>
      <c r="G505" s="90"/>
      <c r="H505" s="90"/>
      <c r="I505" s="90"/>
      <c r="J505" s="90"/>
      <c r="K505" s="90"/>
      <c r="L505" s="90"/>
      <c r="M505" s="90"/>
      <c r="N505" s="90"/>
      <c r="O505" s="90"/>
      <c r="P505" s="90"/>
      <c r="Q505" s="90"/>
      <c r="R505" s="90"/>
      <c r="S505" s="90"/>
      <c r="T505" s="90"/>
      <c r="U505" s="90"/>
      <c r="V505" s="90"/>
      <c r="W505" s="90"/>
      <c r="X505" s="90"/>
      <c r="Y505" s="90"/>
      <c r="Z505" s="90"/>
      <c r="AA505" s="90"/>
      <c r="AB505" s="90"/>
      <c r="AC505" s="90"/>
      <c r="AD505" s="90"/>
      <c r="AE505" s="90"/>
      <c r="AF505" s="90"/>
      <c r="AG505" s="90"/>
      <c r="AH505" s="90"/>
      <c r="AI505" s="90"/>
      <c r="AJ505" s="90"/>
      <c r="AK505" s="90"/>
      <c r="AL505" s="90"/>
      <c r="AM505" s="90"/>
      <c r="AN505" s="90"/>
      <c r="AO505" s="90"/>
      <c r="AP505" s="90"/>
      <c r="AQ505" s="90"/>
      <c r="AR505" s="90"/>
      <c r="AS505" s="90"/>
      <c r="AT505" s="90"/>
      <c r="AU505" s="90"/>
      <c r="AV505" s="90"/>
      <c r="AW505" s="90"/>
      <c r="AX505" s="90"/>
      <c r="AY505" s="90"/>
      <c r="AZ505" s="90"/>
      <c r="BA505" s="90"/>
      <c r="BB505" s="90"/>
      <c r="BC505" s="90"/>
      <c r="BD505" s="90"/>
      <c r="BE505" s="90"/>
      <c r="BF505" s="90"/>
      <c r="BG505" s="90"/>
      <c r="BH505" s="90"/>
      <c r="BI505" s="90"/>
      <c r="BJ505" s="90"/>
      <c r="BK505" s="90"/>
      <c r="BL505" s="90"/>
      <c r="BM505" s="90"/>
      <c r="BN505" s="90"/>
      <c r="BO505" s="90"/>
      <c r="BP505" s="90"/>
      <c r="BQ505" s="90"/>
      <c r="BR505" s="90"/>
      <c r="BS505" s="90"/>
      <c r="BT505" s="90"/>
      <c r="BU505" s="90"/>
      <c r="BV505" s="90"/>
      <c r="BW505" s="90"/>
      <c r="BX505" s="90"/>
      <c r="BY505" s="90"/>
      <c r="BZ505" s="90"/>
      <c r="CA505" s="90"/>
    </row>
    <row r="506" spans="1:79" s="86" customFormat="1" x14ac:dyDescent="0.2">
      <c r="A506" s="150"/>
      <c r="B506" s="95"/>
      <c r="C506" s="95"/>
      <c r="D506" s="131"/>
      <c r="E506" s="146"/>
      <c r="F506" s="90"/>
      <c r="G506" s="90"/>
      <c r="H506" s="90"/>
      <c r="I506" s="90"/>
      <c r="J506" s="90"/>
      <c r="K506" s="90"/>
      <c r="L506" s="90"/>
      <c r="M506" s="90"/>
      <c r="N506" s="90"/>
      <c r="O506" s="90"/>
      <c r="P506" s="90"/>
      <c r="Q506" s="90"/>
      <c r="R506" s="90"/>
      <c r="S506" s="90"/>
      <c r="T506" s="90"/>
      <c r="U506" s="90"/>
      <c r="V506" s="90"/>
      <c r="W506" s="90"/>
      <c r="X506" s="90"/>
      <c r="Y506" s="90"/>
      <c r="Z506" s="90"/>
      <c r="AA506" s="90"/>
      <c r="AB506" s="90"/>
      <c r="AC506" s="90"/>
      <c r="AD506" s="90"/>
      <c r="AE506" s="90"/>
      <c r="AF506" s="90"/>
      <c r="AG506" s="90"/>
      <c r="AH506" s="90"/>
      <c r="AI506" s="90"/>
      <c r="AJ506" s="90"/>
      <c r="AK506" s="90"/>
      <c r="AL506" s="90"/>
      <c r="AM506" s="90"/>
      <c r="AN506" s="90"/>
      <c r="AO506" s="90"/>
      <c r="AP506" s="90"/>
      <c r="AQ506" s="90"/>
      <c r="AR506" s="90"/>
      <c r="AS506" s="90"/>
      <c r="AT506" s="90"/>
      <c r="AU506" s="90"/>
      <c r="AV506" s="90"/>
      <c r="AW506" s="90"/>
      <c r="AX506" s="90"/>
      <c r="AY506" s="90"/>
      <c r="AZ506" s="90"/>
      <c r="BA506" s="90"/>
      <c r="BB506" s="90"/>
      <c r="BC506" s="90"/>
      <c r="BD506" s="90"/>
      <c r="BE506" s="90"/>
      <c r="BF506" s="90"/>
      <c r="BG506" s="90"/>
      <c r="BH506" s="90"/>
      <c r="BI506" s="90"/>
      <c r="BJ506" s="90"/>
      <c r="BK506" s="90"/>
      <c r="BL506" s="90"/>
      <c r="BM506" s="90"/>
      <c r="BN506" s="90"/>
      <c r="BO506" s="90"/>
      <c r="BP506" s="90"/>
      <c r="BQ506" s="90"/>
      <c r="BR506" s="90"/>
      <c r="BS506" s="90"/>
      <c r="BT506" s="90"/>
      <c r="BU506" s="90"/>
      <c r="BV506" s="90"/>
      <c r="BW506" s="90"/>
      <c r="BX506" s="90"/>
      <c r="BY506" s="90"/>
      <c r="BZ506" s="90"/>
      <c r="CA506" s="90"/>
    </row>
    <row r="507" spans="1:79" s="86" customFormat="1" x14ac:dyDescent="0.2">
      <c r="A507" s="150"/>
      <c r="B507" s="95"/>
      <c r="C507" s="95"/>
      <c r="D507" s="131"/>
      <c r="E507" s="146"/>
      <c r="F507" s="90"/>
      <c r="G507" s="90"/>
      <c r="H507" s="90"/>
      <c r="I507" s="90"/>
      <c r="J507" s="90"/>
      <c r="K507" s="90"/>
      <c r="L507" s="90"/>
      <c r="M507" s="90"/>
      <c r="N507" s="90"/>
      <c r="O507" s="90"/>
      <c r="P507" s="90"/>
      <c r="Q507" s="90"/>
      <c r="R507" s="90"/>
      <c r="S507" s="90"/>
      <c r="T507" s="90"/>
      <c r="U507" s="90"/>
      <c r="V507" s="90"/>
      <c r="W507" s="90"/>
      <c r="X507" s="90"/>
      <c r="Y507" s="90"/>
      <c r="Z507" s="90"/>
      <c r="AA507" s="90"/>
      <c r="AB507" s="90"/>
      <c r="AC507" s="90"/>
      <c r="AD507" s="90"/>
      <c r="AE507" s="90"/>
      <c r="AF507" s="90"/>
      <c r="AG507" s="90"/>
      <c r="AH507" s="90"/>
      <c r="AI507" s="90"/>
      <c r="AJ507" s="90"/>
      <c r="AK507" s="90"/>
      <c r="AL507" s="90"/>
      <c r="AM507" s="90"/>
      <c r="AN507" s="90"/>
      <c r="AO507" s="90"/>
      <c r="AP507" s="90"/>
      <c r="AQ507" s="90"/>
      <c r="AR507" s="90"/>
      <c r="AS507" s="90"/>
      <c r="AT507" s="90"/>
      <c r="AU507" s="90"/>
      <c r="AV507" s="90"/>
      <c r="AW507" s="90"/>
      <c r="AX507" s="90"/>
      <c r="AY507" s="90"/>
      <c r="AZ507" s="90"/>
      <c r="BA507" s="90"/>
      <c r="BB507" s="90"/>
      <c r="BC507" s="90"/>
      <c r="BD507" s="90"/>
      <c r="BE507" s="90"/>
      <c r="BF507" s="90"/>
      <c r="BG507" s="90"/>
      <c r="BH507" s="90"/>
      <c r="BI507" s="90"/>
      <c r="BJ507" s="90"/>
      <c r="BK507" s="90"/>
      <c r="BL507" s="90"/>
      <c r="BM507" s="90"/>
      <c r="BN507" s="90"/>
      <c r="BO507" s="90"/>
      <c r="BP507" s="90"/>
      <c r="BQ507" s="90"/>
      <c r="BR507" s="90"/>
      <c r="BS507" s="90"/>
      <c r="BT507" s="90"/>
      <c r="BU507" s="90"/>
      <c r="BV507" s="90"/>
      <c r="BW507" s="90"/>
      <c r="BX507" s="90"/>
      <c r="BY507" s="90"/>
      <c r="BZ507" s="90"/>
      <c r="CA507" s="90"/>
    </row>
    <row r="508" spans="1:79" s="86" customFormat="1" x14ac:dyDescent="0.2">
      <c r="A508" s="150"/>
      <c r="B508" s="95"/>
      <c r="C508" s="95"/>
      <c r="D508" s="131"/>
      <c r="E508" s="146"/>
      <c r="F508" s="90"/>
      <c r="G508" s="90"/>
      <c r="H508" s="90"/>
      <c r="I508" s="90"/>
      <c r="J508" s="90"/>
      <c r="K508" s="90"/>
      <c r="L508" s="90"/>
      <c r="M508" s="90"/>
      <c r="N508" s="90"/>
      <c r="O508" s="90"/>
      <c r="P508" s="90"/>
      <c r="Q508" s="90"/>
      <c r="R508" s="90"/>
      <c r="S508" s="90"/>
      <c r="T508" s="90"/>
      <c r="U508" s="90"/>
      <c r="V508" s="90"/>
      <c r="W508" s="90"/>
      <c r="X508" s="90"/>
      <c r="Y508" s="90"/>
      <c r="Z508" s="90"/>
      <c r="AA508" s="90"/>
      <c r="AB508" s="90"/>
      <c r="AC508" s="90"/>
      <c r="AD508" s="90"/>
      <c r="AE508" s="90"/>
      <c r="AF508" s="90"/>
      <c r="AG508" s="90"/>
      <c r="AH508" s="90"/>
      <c r="AI508" s="90"/>
      <c r="AJ508" s="90"/>
      <c r="AK508" s="90"/>
      <c r="AL508" s="90"/>
      <c r="AM508" s="90"/>
      <c r="AN508" s="90"/>
      <c r="AO508" s="90"/>
      <c r="AP508" s="90"/>
      <c r="AQ508" s="90"/>
      <c r="AR508" s="90"/>
      <c r="AS508" s="90"/>
      <c r="AT508" s="90"/>
      <c r="AU508" s="90"/>
      <c r="AV508" s="90"/>
      <c r="AW508" s="90"/>
      <c r="AX508" s="90"/>
      <c r="AY508" s="90"/>
      <c r="AZ508" s="90"/>
      <c r="BA508" s="90"/>
      <c r="BB508" s="90"/>
      <c r="BC508" s="90"/>
      <c r="BD508" s="90"/>
      <c r="BE508" s="90"/>
      <c r="BF508" s="90"/>
      <c r="BG508" s="90"/>
      <c r="BH508" s="90"/>
      <c r="BI508" s="90"/>
      <c r="BJ508" s="90"/>
      <c r="BK508" s="90"/>
      <c r="BL508" s="90"/>
      <c r="BM508" s="90"/>
      <c r="BN508" s="90"/>
      <c r="BO508" s="90"/>
      <c r="BP508" s="90"/>
      <c r="BQ508" s="90"/>
      <c r="BR508" s="90"/>
      <c r="BS508" s="90"/>
      <c r="BT508" s="90"/>
      <c r="BU508" s="90"/>
      <c r="BV508" s="90"/>
      <c r="BW508" s="90"/>
      <c r="BX508" s="90"/>
      <c r="BY508" s="90"/>
      <c r="BZ508" s="90"/>
      <c r="CA508" s="90"/>
    </row>
    <row r="509" spans="1:79" s="86" customFormat="1" x14ac:dyDescent="0.2">
      <c r="A509" s="150"/>
      <c r="B509" s="95"/>
      <c r="C509" s="95"/>
      <c r="D509" s="131"/>
      <c r="E509" s="146"/>
      <c r="F509" s="90"/>
      <c r="G509" s="90"/>
      <c r="H509" s="90"/>
      <c r="I509" s="90"/>
      <c r="J509" s="90"/>
      <c r="K509" s="90"/>
      <c r="L509" s="90"/>
      <c r="M509" s="90"/>
      <c r="N509" s="90"/>
      <c r="O509" s="90"/>
      <c r="P509" s="90"/>
      <c r="Q509" s="90"/>
      <c r="R509" s="90"/>
      <c r="S509" s="90"/>
      <c r="T509" s="90"/>
      <c r="U509" s="90"/>
      <c r="V509" s="90"/>
      <c r="W509" s="90"/>
      <c r="X509" s="90"/>
      <c r="Y509" s="90"/>
      <c r="Z509" s="90"/>
      <c r="AA509" s="90"/>
      <c r="AB509" s="90"/>
      <c r="AC509" s="90"/>
      <c r="AD509" s="90"/>
      <c r="AE509" s="90"/>
      <c r="AF509" s="90"/>
      <c r="AG509" s="90"/>
      <c r="AH509" s="90"/>
      <c r="AI509" s="90"/>
      <c r="AJ509" s="90"/>
      <c r="AK509" s="90"/>
      <c r="AL509" s="90"/>
      <c r="AM509" s="90"/>
      <c r="AN509" s="90"/>
      <c r="AO509" s="90"/>
      <c r="AP509" s="90"/>
      <c r="AQ509" s="90"/>
      <c r="AR509" s="90"/>
      <c r="AS509" s="90"/>
      <c r="AT509" s="90"/>
      <c r="AU509" s="90"/>
      <c r="AV509" s="90"/>
      <c r="AW509" s="90"/>
      <c r="AX509" s="90"/>
      <c r="AY509" s="90"/>
      <c r="AZ509" s="90"/>
      <c r="BA509" s="90"/>
      <c r="BB509" s="90"/>
      <c r="BC509" s="90"/>
      <c r="BD509" s="90"/>
      <c r="BE509" s="90"/>
      <c r="BF509" s="90"/>
      <c r="BG509" s="90"/>
      <c r="BH509" s="90"/>
      <c r="BI509" s="90"/>
      <c r="BJ509" s="90"/>
      <c r="BK509" s="90"/>
      <c r="BL509" s="90"/>
      <c r="BM509" s="90"/>
      <c r="BN509" s="90"/>
      <c r="BO509" s="90"/>
      <c r="BP509" s="90"/>
      <c r="BQ509" s="90"/>
      <c r="BR509" s="90"/>
      <c r="BS509" s="90"/>
      <c r="BT509" s="90"/>
      <c r="BU509" s="90"/>
      <c r="BV509" s="90"/>
      <c r="BW509" s="90"/>
      <c r="BX509" s="90"/>
      <c r="BY509" s="90"/>
      <c r="BZ509" s="90"/>
      <c r="CA509" s="90"/>
    </row>
    <row r="510" spans="1:79" s="86" customFormat="1" x14ac:dyDescent="0.2">
      <c r="A510" s="150"/>
      <c r="B510" s="95"/>
      <c r="C510" s="95"/>
      <c r="D510" s="131"/>
      <c r="E510" s="146"/>
      <c r="F510" s="90"/>
      <c r="G510" s="90"/>
      <c r="H510" s="90"/>
      <c r="I510" s="90"/>
      <c r="J510" s="90"/>
      <c r="K510" s="90"/>
      <c r="L510" s="90"/>
      <c r="M510" s="90"/>
      <c r="N510" s="90"/>
      <c r="O510" s="90"/>
      <c r="P510" s="90"/>
      <c r="Q510" s="90"/>
      <c r="R510" s="90"/>
      <c r="S510" s="90"/>
      <c r="T510" s="90"/>
      <c r="U510" s="90"/>
      <c r="V510" s="90"/>
      <c r="W510" s="90"/>
      <c r="X510" s="90"/>
      <c r="Y510" s="90"/>
      <c r="Z510" s="90"/>
      <c r="AA510" s="90"/>
      <c r="AB510" s="90"/>
      <c r="AC510" s="90"/>
      <c r="AD510" s="90"/>
      <c r="AE510" s="90"/>
      <c r="AF510" s="90"/>
      <c r="AG510" s="90"/>
      <c r="AH510" s="90"/>
      <c r="AI510" s="90"/>
      <c r="AJ510" s="90"/>
      <c r="AK510" s="90"/>
      <c r="AL510" s="90"/>
      <c r="AM510" s="90"/>
      <c r="AN510" s="90"/>
      <c r="AO510" s="90"/>
      <c r="AP510" s="90"/>
      <c r="AQ510" s="90"/>
      <c r="AR510" s="90"/>
      <c r="AS510" s="90"/>
      <c r="AT510" s="90"/>
      <c r="AU510" s="90"/>
      <c r="AV510" s="90"/>
      <c r="AW510" s="90"/>
      <c r="AX510" s="90"/>
      <c r="AY510" s="90"/>
      <c r="AZ510" s="90"/>
      <c r="BA510" s="90"/>
      <c r="BB510" s="90"/>
      <c r="BC510" s="90"/>
      <c r="BD510" s="90"/>
      <c r="BE510" s="90"/>
      <c r="BF510" s="90"/>
      <c r="BG510" s="90"/>
      <c r="BH510" s="90"/>
      <c r="BI510" s="90"/>
      <c r="BJ510" s="90"/>
      <c r="BK510" s="90"/>
      <c r="BL510" s="90"/>
      <c r="BM510" s="90"/>
      <c r="BN510" s="90"/>
      <c r="BO510" s="90"/>
      <c r="BP510" s="90"/>
      <c r="BQ510" s="90"/>
      <c r="BR510" s="90"/>
      <c r="BS510" s="90"/>
      <c r="BT510" s="90"/>
      <c r="BU510" s="90"/>
      <c r="BV510" s="90"/>
      <c r="BW510" s="90"/>
      <c r="BX510" s="90"/>
      <c r="BY510" s="90"/>
      <c r="BZ510" s="90"/>
      <c r="CA510" s="90"/>
    </row>
    <row r="511" spans="1:79" s="86" customFormat="1" x14ac:dyDescent="0.2">
      <c r="A511" s="150"/>
      <c r="B511" s="95"/>
      <c r="C511" s="95"/>
      <c r="D511" s="131"/>
      <c r="E511" s="146"/>
      <c r="F511" s="90"/>
      <c r="G511" s="90"/>
      <c r="H511" s="90"/>
      <c r="I511" s="90"/>
      <c r="J511" s="90"/>
      <c r="K511" s="90"/>
      <c r="L511" s="90"/>
      <c r="M511" s="90"/>
      <c r="N511" s="90"/>
      <c r="O511" s="90"/>
      <c r="P511" s="90"/>
      <c r="Q511" s="90"/>
      <c r="R511" s="90"/>
      <c r="S511" s="90"/>
      <c r="T511" s="90"/>
      <c r="U511" s="90"/>
      <c r="V511" s="90"/>
      <c r="W511" s="90"/>
      <c r="X511" s="90"/>
      <c r="Y511" s="90"/>
      <c r="Z511" s="90"/>
      <c r="AA511" s="90"/>
      <c r="AB511" s="90"/>
      <c r="AC511" s="90"/>
      <c r="AD511" s="90"/>
      <c r="AE511" s="90"/>
      <c r="AF511" s="90"/>
      <c r="AG511" s="90"/>
      <c r="AH511" s="90"/>
      <c r="AI511" s="90"/>
      <c r="AJ511" s="90"/>
      <c r="AK511" s="90"/>
      <c r="AL511" s="90"/>
      <c r="AM511" s="90"/>
      <c r="AN511" s="90"/>
      <c r="AO511" s="90"/>
      <c r="AP511" s="90"/>
      <c r="AQ511" s="90"/>
      <c r="AR511" s="90"/>
      <c r="AS511" s="90"/>
      <c r="AT511" s="90"/>
      <c r="AU511" s="90"/>
      <c r="AV511" s="90"/>
      <c r="AW511" s="90"/>
      <c r="AX511" s="90"/>
      <c r="AY511" s="90"/>
      <c r="AZ511" s="90"/>
      <c r="BA511" s="90"/>
      <c r="BB511" s="90"/>
      <c r="BC511" s="90"/>
      <c r="BD511" s="90"/>
      <c r="BE511" s="90"/>
      <c r="BF511" s="90"/>
      <c r="BG511" s="90"/>
      <c r="BH511" s="90"/>
      <c r="BI511" s="90"/>
      <c r="BJ511" s="90"/>
      <c r="BK511" s="90"/>
      <c r="BL511" s="90"/>
      <c r="BM511" s="90"/>
      <c r="BN511" s="90"/>
      <c r="BO511" s="90"/>
      <c r="BP511" s="90"/>
      <c r="BQ511" s="90"/>
      <c r="BR511" s="90"/>
      <c r="BS511" s="90"/>
      <c r="BT511" s="90"/>
      <c r="BU511" s="90"/>
      <c r="BV511" s="90"/>
      <c r="BW511" s="90"/>
      <c r="BX511" s="90"/>
      <c r="BY511" s="90"/>
      <c r="BZ511" s="90"/>
      <c r="CA511" s="90"/>
    </row>
    <row r="512" spans="1:79" s="86" customFormat="1" x14ac:dyDescent="0.2">
      <c r="A512" s="150"/>
      <c r="B512" s="95"/>
      <c r="C512" s="95"/>
      <c r="D512" s="131"/>
      <c r="E512" s="146"/>
      <c r="F512" s="90"/>
      <c r="G512" s="90"/>
      <c r="H512" s="90"/>
      <c r="I512" s="90"/>
      <c r="J512" s="90"/>
      <c r="K512" s="90"/>
      <c r="L512" s="90"/>
      <c r="M512" s="90"/>
      <c r="N512" s="90"/>
      <c r="O512" s="90"/>
      <c r="P512" s="90"/>
      <c r="Q512" s="90"/>
      <c r="R512" s="90"/>
      <c r="S512" s="90"/>
      <c r="T512" s="90"/>
      <c r="U512" s="90"/>
      <c r="V512" s="90"/>
      <c r="W512" s="90"/>
      <c r="X512" s="90"/>
      <c r="Y512" s="90"/>
      <c r="Z512" s="90"/>
      <c r="AA512" s="90"/>
      <c r="AB512" s="90"/>
      <c r="AC512" s="90"/>
      <c r="AD512" s="90"/>
      <c r="AE512" s="90"/>
      <c r="AF512" s="90"/>
      <c r="AG512" s="90"/>
      <c r="AH512" s="90"/>
      <c r="AI512" s="90"/>
      <c r="AJ512" s="90"/>
      <c r="AK512" s="90"/>
      <c r="AL512" s="90"/>
      <c r="AM512" s="90"/>
      <c r="AN512" s="90"/>
      <c r="AO512" s="90"/>
      <c r="AP512" s="90"/>
      <c r="AQ512" s="90"/>
      <c r="AR512" s="90"/>
      <c r="AS512" s="90"/>
      <c r="AT512" s="90"/>
      <c r="AU512" s="90"/>
      <c r="AV512" s="90"/>
      <c r="AW512" s="90"/>
      <c r="AX512" s="90"/>
      <c r="AY512" s="90"/>
      <c r="AZ512" s="90"/>
      <c r="BA512" s="90"/>
      <c r="BB512" s="90"/>
      <c r="BC512" s="90"/>
      <c r="BD512" s="90"/>
      <c r="BE512" s="90"/>
      <c r="BF512" s="90"/>
      <c r="BG512" s="90"/>
      <c r="BH512" s="90"/>
      <c r="BI512" s="90"/>
      <c r="BJ512" s="90"/>
      <c r="BK512" s="90"/>
      <c r="BL512" s="90"/>
      <c r="BM512" s="90"/>
      <c r="BN512" s="90"/>
      <c r="BO512" s="90"/>
      <c r="BP512" s="90"/>
      <c r="BQ512" s="90"/>
      <c r="BR512" s="90"/>
      <c r="BS512" s="90"/>
      <c r="BT512" s="90"/>
      <c r="BU512" s="90"/>
      <c r="BV512" s="90"/>
      <c r="BW512" s="90"/>
      <c r="BX512" s="90"/>
      <c r="BY512" s="90"/>
      <c r="BZ512" s="90"/>
      <c r="CA512" s="90"/>
    </row>
    <row r="513" spans="1:79" s="86" customFormat="1" x14ac:dyDescent="0.2">
      <c r="A513" s="150"/>
      <c r="B513" s="95"/>
      <c r="C513" s="95"/>
      <c r="D513" s="131"/>
      <c r="E513" s="146"/>
      <c r="F513" s="90"/>
      <c r="G513" s="90"/>
      <c r="H513" s="90"/>
      <c r="I513" s="90"/>
      <c r="J513" s="90"/>
      <c r="K513" s="90"/>
      <c r="L513" s="90"/>
      <c r="M513" s="90"/>
      <c r="N513" s="90"/>
      <c r="O513" s="90"/>
      <c r="P513" s="90"/>
      <c r="Q513" s="90"/>
      <c r="R513" s="90"/>
      <c r="S513" s="90"/>
      <c r="T513" s="90"/>
      <c r="U513" s="90"/>
      <c r="V513" s="90"/>
      <c r="W513" s="90"/>
      <c r="X513" s="90"/>
      <c r="Y513" s="90"/>
      <c r="Z513" s="90"/>
      <c r="AA513" s="90"/>
      <c r="AB513" s="90"/>
      <c r="AC513" s="90"/>
      <c r="AD513" s="90"/>
      <c r="AE513" s="90"/>
      <c r="AF513" s="90"/>
      <c r="AG513" s="90"/>
      <c r="AH513" s="90"/>
      <c r="AI513" s="90"/>
      <c r="AJ513" s="90"/>
      <c r="AK513" s="90"/>
      <c r="AL513" s="90"/>
      <c r="AM513" s="90"/>
      <c r="AN513" s="90"/>
      <c r="AO513" s="90"/>
      <c r="AP513" s="90"/>
      <c r="AQ513" s="90"/>
      <c r="AR513" s="90"/>
      <c r="AS513" s="90"/>
      <c r="AT513" s="90"/>
      <c r="AU513" s="90"/>
      <c r="AV513" s="90"/>
      <c r="AW513" s="90"/>
      <c r="AX513" s="90"/>
      <c r="AY513" s="90"/>
      <c r="AZ513" s="90"/>
      <c r="BA513" s="90"/>
      <c r="BB513" s="90"/>
      <c r="BC513" s="90"/>
      <c r="BD513" s="90"/>
      <c r="BE513" s="90"/>
      <c r="BF513" s="90"/>
      <c r="BG513" s="90"/>
      <c r="BH513" s="90"/>
      <c r="BI513" s="90"/>
      <c r="BJ513" s="90"/>
      <c r="BK513" s="90"/>
      <c r="BL513" s="90"/>
      <c r="BM513" s="90"/>
      <c r="BN513" s="90"/>
      <c r="BO513" s="90"/>
      <c r="BP513" s="90"/>
      <c r="BQ513" s="90"/>
      <c r="BR513" s="90"/>
      <c r="BS513" s="90"/>
      <c r="BT513" s="90"/>
      <c r="BU513" s="90"/>
      <c r="BV513" s="90"/>
      <c r="BW513" s="90"/>
      <c r="BX513" s="90"/>
      <c r="BY513" s="90"/>
      <c r="BZ513" s="90"/>
      <c r="CA513" s="90"/>
    </row>
    <row r="514" spans="1:79" s="86" customFormat="1" x14ac:dyDescent="0.2">
      <c r="A514" s="150"/>
      <c r="B514" s="95"/>
      <c r="C514" s="95"/>
      <c r="D514" s="131"/>
      <c r="E514" s="146"/>
      <c r="F514" s="90"/>
      <c r="G514" s="90"/>
      <c r="H514" s="90"/>
      <c r="I514" s="90"/>
      <c r="J514" s="90"/>
      <c r="K514" s="90"/>
      <c r="L514" s="90"/>
      <c r="M514" s="90"/>
      <c r="N514" s="90"/>
      <c r="O514" s="90"/>
      <c r="P514" s="90"/>
      <c r="Q514" s="90"/>
      <c r="R514" s="90"/>
      <c r="S514" s="90"/>
      <c r="T514" s="90"/>
      <c r="U514" s="90"/>
      <c r="V514" s="90"/>
      <c r="W514" s="90"/>
      <c r="X514" s="90"/>
      <c r="Y514" s="90"/>
      <c r="Z514" s="90"/>
      <c r="AA514" s="90"/>
      <c r="AB514" s="90"/>
      <c r="AC514" s="90"/>
      <c r="AD514" s="90"/>
      <c r="AE514" s="90"/>
      <c r="AF514" s="90"/>
      <c r="AG514" s="90"/>
      <c r="AH514" s="90"/>
      <c r="AI514" s="90"/>
      <c r="AJ514" s="90"/>
      <c r="AK514" s="90"/>
      <c r="AL514" s="90"/>
      <c r="AM514" s="90"/>
      <c r="AN514" s="90"/>
      <c r="AO514" s="90"/>
      <c r="AP514" s="90"/>
      <c r="AQ514" s="90"/>
      <c r="AR514" s="90"/>
      <c r="AS514" s="90"/>
      <c r="AT514" s="90"/>
      <c r="AU514" s="90"/>
      <c r="AV514" s="90"/>
      <c r="AW514" s="90"/>
      <c r="AX514" s="90"/>
      <c r="AY514" s="90"/>
      <c r="AZ514" s="90"/>
      <c r="BA514" s="90"/>
      <c r="BB514" s="90"/>
      <c r="BC514" s="90"/>
      <c r="BD514" s="90"/>
      <c r="BE514" s="90"/>
      <c r="BF514" s="90"/>
      <c r="BG514" s="90"/>
      <c r="BH514" s="90"/>
      <c r="BI514" s="90"/>
      <c r="BJ514" s="90"/>
      <c r="BK514" s="90"/>
      <c r="BL514" s="90"/>
      <c r="BM514" s="90"/>
      <c r="BN514" s="90"/>
      <c r="BO514" s="90"/>
      <c r="BP514" s="90"/>
      <c r="BQ514" s="90"/>
      <c r="BR514" s="90"/>
      <c r="BS514" s="90"/>
      <c r="BT514" s="90"/>
      <c r="BU514" s="90"/>
      <c r="BV514" s="90"/>
      <c r="BW514" s="90"/>
      <c r="BX514" s="90"/>
      <c r="BY514" s="90"/>
      <c r="BZ514" s="90"/>
      <c r="CA514" s="90"/>
    </row>
    <row r="515" spans="1:79" s="86" customFormat="1" x14ac:dyDescent="0.2">
      <c r="A515" s="150"/>
      <c r="B515" s="95"/>
      <c r="C515" s="95"/>
      <c r="D515" s="131"/>
      <c r="E515" s="146"/>
      <c r="F515" s="90"/>
      <c r="G515" s="90"/>
      <c r="H515" s="90"/>
      <c r="I515" s="90"/>
      <c r="J515" s="90"/>
      <c r="K515" s="90"/>
      <c r="L515" s="90"/>
      <c r="M515" s="90"/>
      <c r="N515" s="90"/>
      <c r="O515" s="90"/>
      <c r="P515" s="90"/>
      <c r="Q515" s="90"/>
      <c r="R515" s="90"/>
      <c r="S515" s="90"/>
      <c r="T515" s="90"/>
      <c r="U515" s="90"/>
      <c r="V515" s="90"/>
      <c r="W515" s="90"/>
      <c r="X515" s="90"/>
      <c r="Y515" s="90"/>
      <c r="Z515" s="90"/>
      <c r="AA515" s="90"/>
      <c r="AB515" s="90"/>
      <c r="AC515" s="90"/>
      <c r="AD515" s="90"/>
      <c r="AE515" s="90"/>
      <c r="AF515" s="90"/>
      <c r="AG515" s="90"/>
      <c r="AH515" s="90"/>
      <c r="AI515" s="90"/>
      <c r="AJ515" s="90"/>
      <c r="AK515" s="90"/>
      <c r="AL515" s="90"/>
      <c r="AM515" s="90"/>
      <c r="AN515" s="90"/>
      <c r="AO515" s="90"/>
      <c r="AP515" s="90"/>
      <c r="AQ515" s="90"/>
      <c r="AR515" s="90"/>
      <c r="AS515" s="90"/>
      <c r="AT515" s="90"/>
      <c r="AU515" s="90"/>
      <c r="AV515" s="90"/>
      <c r="AW515" s="90"/>
      <c r="AX515" s="90"/>
      <c r="AY515" s="90"/>
      <c r="AZ515" s="90"/>
      <c r="BA515" s="90"/>
      <c r="BB515" s="90"/>
      <c r="BC515" s="90"/>
      <c r="BD515" s="90"/>
      <c r="BE515" s="90"/>
      <c r="BF515" s="90"/>
      <c r="BG515" s="90"/>
      <c r="BH515" s="90"/>
      <c r="BI515" s="90"/>
      <c r="BJ515" s="90"/>
      <c r="BK515" s="90"/>
      <c r="BL515" s="90"/>
      <c r="BM515" s="90"/>
      <c r="BN515" s="90"/>
      <c r="BO515" s="90"/>
      <c r="BP515" s="90"/>
      <c r="BQ515" s="90"/>
      <c r="BR515" s="90"/>
      <c r="BS515" s="90"/>
      <c r="BT515" s="90"/>
      <c r="BU515" s="90"/>
      <c r="BV515" s="90"/>
      <c r="BW515" s="90"/>
      <c r="BX515" s="90"/>
      <c r="BY515" s="90"/>
      <c r="BZ515" s="90"/>
      <c r="CA515" s="90"/>
    </row>
    <row r="516" spans="1:79" s="86" customFormat="1" x14ac:dyDescent="0.2">
      <c r="A516" s="150"/>
      <c r="B516" s="95"/>
      <c r="C516" s="95"/>
      <c r="D516" s="131"/>
      <c r="E516" s="146"/>
      <c r="F516" s="90"/>
      <c r="G516" s="90"/>
      <c r="H516" s="90"/>
      <c r="I516" s="90"/>
      <c r="J516" s="90"/>
      <c r="K516" s="90"/>
      <c r="L516" s="90"/>
      <c r="M516" s="90"/>
      <c r="N516" s="90"/>
      <c r="O516" s="90"/>
      <c r="P516" s="90"/>
      <c r="Q516" s="90"/>
      <c r="R516" s="90"/>
      <c r="S516" s="90"/>
      <c r="T516" s="90"/>
      <c r="U516" s="90"/>
      <c r="V516" s="90"/>
      <c r="W516" s="90"/>
      <c r="X516" s="90"/>
      <c r="Y516" s="90"/>
      <c r="Z516" s="90"/>
      <c r="AA516" s="90"/>
      <c r="AB516" s="90"/>
      <c r="AC516" s="90"/>
      <c r="AD516" s="90"/>
      <c r="AE516" s="90"/>
      <c r="AF516" s="90"/>
      <c r="AG516" s="90"/>
      <c r="AH516" s="90"/>
      <c r="AI516" s="90"/>
      <c r="AJ516" s="90"/>
      <c r="AK516" s="90"/>
      <c r="AL516" s="90"/>
      <c r="AM516" s="90"/>
      <c r="AN516" s="90"/>
      <c r="AO516" s="90"/>
      <c r="AP516" s="90"/>
      <c r="AQ516" s="90"/>
      <c r="AR516" s="90"/>
      <c r="AS516" s="90"/>
      <c r="AT516" s="90"/>
      <c r="AU516" s="90"/>
      <c r="AV516" s="90"/>
      <c r="AW516" s="90"/>
      <c r="AX516" s="90"/>
      <c r="AY516" s="90"/>
      <c r="AZ516" s="90"/>
      <c r="BA516" s="90"/>
      <c r="BB516" s="90"/>
      <c r="BC516" s="90"/>
      <c r="BD516" s="90"/>
      <c r="BE516" s="90"/>
      <c r="BF516" s="90"/>
      <c r="BG516" s="90"/>
      <c r="BH516" s="90"/>
      <c r="BI516" s="90"/>
      <c r="BJ516" s="90"/>
      <c r="BK516" s="90"/>
      <c r="BL516" s="90"/>
      <c r="BM516" s="90"/>
      <c r="BN516" s="90"/>
      <c r="BO516" s="90"/>
      <c r="BP516" s="90"/>
      <c r="BQ516" s="90"/>
      <c r="BR516" s="90"/>
      <c r="BS516" s="90"/>
      <c r="BT516" s="90"/>
      <c r="BU516" s="90"/>
      <c r="BV516" s="90"/>
      <c r="BW516" s="90"/>
      <c r="BX516" s="90"/>
      <c r="BY516" s="90"/>
      <c r="BZ516" s="90"/>
      <c r="CA516" s="90"/>
    </row>
    <row r="517" spans="1:79" s="86" customFormat="1" x14ac:dyDescent="0.2">
      <c r="A517" s="150"/>
      <c r="B517" s="95"/>
      <c r="C517" s="95"/>
      <c r="D517" s="131"/>
      <c r="E517" s="146"/>
      <c r="F517" s="90"/>
      <c r="G517" s="90"/>
      <c r="H517" s="90"/>
      <c r="I517" s="90"/>
      <c r="J517" s="90"/>
      <c r="K517" s="90"/>
      <c r="L517" s="90"/>
      <c r="M517" s="90"/>
      <c r="N517" s="90"/>
      <c r="O517" s="90"/>
      <c r="P517" s="90"/>
      <c r="Q517" s="90"/>
      <c r="R517" s="90"/>
      <c r="S517" s="90"/>
      <c r="T517" s="90"/>
      <c r="U517" s="90"/>
      <c r="V517" s="90"/>
      <c r="W517" s="90"/>
      <c r="X517" s="90"/>
      <c r="Y517" s="90"/>
      <c r="Z517" s="90"/>
      <c r="AA517" s="90"/>
      <c r="AB517" s="90"/>
      <c r="AC517" s="90"/>
      <c r="AD517" s="90"/>
      <c r="AE517" s="90"/>
      <c r="AF517" s="90"/>
      <c r="AG517" s="90"/>
      <c r="AH517" s="90"/>
      <c r="AI517" s="90"/>
      <c r="AJ517" s="90"/>
      <c r="AK517" s="90"/>
      <c r="AL517" s="90"/>
      <c r="AM517" s="90"/>
      <c r="AN517" s="90"/>
      <c r="AO517" s="90"/>
      <c r="AP517" s="90"/>
      <c r="AQ517" s="90"/>
      <c r="AR517" s="90"/>
      <c r="AS517" s="90"/>
      <c r="AT517" s="90"/>
      <c r="AU517" s="90"/>
      <c r="AV517" s="90"/>
      <c r="AW517" s="90"/>
      <c r="AX517" s="90"/>
      <c r="AY517" s="90"/>
      <c r="AZ517" s="90"/>
      <c r="BA517" s="90"/>
      <c r="BB517" s="90"/>
      <c r="BC517" s="90"/>
      <c r="BD517" s="90"/>
      <c r="BE517" s="90"/>
      <c r="BF517" s="90"/>
      <c r="BG517" s="90"/>
      <c r="BH517" s="90"/>
      <c r="BI517" s="90"/>
      <c r="BJ517" s="90"/>
      <c r="BK517" s="90"/>
      <c r="BL517" s="90"/>
      <c r="BM517" s="90"/>
      <c r="BN517" s="90"/>
      <c r="BO517" s="90"/>
      <c r="BP517" s="90"/>
      <c r="BQ517" s="90"/>
      <c r="BR517" s="90"/>
      <c r="BS517" s="90"/>
      <c r="BT517" s="90"/>
      <c r="BU517" s="90"/>
      <c r="BV517" s="90"/>
      <c r="BW517" s="90"/>
      <c r="BX517" s="90"/>
      <c r="BY517" s="90"/>
      <c r="BZ517" s="90"/>
      <c r="CA517" s="90"/>
    </row>
    <row r="518" spans="1:79" s="86" customFormat="1" x14ac:dyDescent="0.2">
      <c r="A518" s="150"/>
      <c r="B518" s="95"/>
      <c r="C518" s="95"/>
      <c r="D518" s="131"/>
      <c r="E518" s="146"/>
      <c r="F518" s="90"/>
      <c r="G518" s="90"/>
      <c r="H518" s="90"/>
      <c r="I518" s="90"/>
      <c r="J518" s="90"/>
      <c r="K518" s="90"/>
      <c r="L518" s="90"/>
      <c r="M518" s="90"/>
      <c r="N518" s="90"/>
      <c r="O518" s="90"/>
      <c r="P518" s="90"/>
      <c r="Q518" s="90"/>
      <c r="R518" s="90"/>
      <c r="S518" s="90"/>
      <c r="T518" s="90"/>
      <c r="U518" s="90"/>
      <c r="V518" s="90"/>
      <c r="W518" s="90"/>
      <c r="X518" s="90"/>
      <c r="Y518" s="90"/>
      <c r="Z518" s="90"/>
      <c r="AA518" s="90"/>
      <c r="AB518" s="90"/>
      <c r="AC518" s="90"/>
      <c r="AD518" s="90"/>
      <c r="AE518" s="90"/>
      <c r="AF518" s="90"/>
      <c r="AG518" s="90"/>
      <c r="AH518" s="90"/>
      <c r="AI518" s="90"/>
      <c r="AJ518" s="90"/>
      <c r="AK518" s="90"/>
      <c r="AL518" s="90"/>
      <c r="AM518" s="90"/>
      <c r="AN518" s="90"/>
      <c r="AO518" s="90"/>
      <c r="AP518" s="90"/>
      <c r="AQ518" s="90"/>
      <c r="AR518" s="90"/>
      <c r="AS518" s="90"/>
      <c r="AT518" s="90"/>
      <c r="AU518" s="90"/>
      <c r="AV518" s="90"/>
      <c r="AW518" s="90"/>
      <c r="AX518" s="90"/>
      <c r="AY518" s="90"/>
      <c r="AZ518" s="90"/>
      <c r="BA518" s="90"/>
      <c r="BB518" s="90"/>
      <c r="BC518" s="90"/>
      <c r="BD518" s="90"/>
      <c r="BE518" s="90"/>
      <c r="BF518" s="90"/>
      <c r="BG518" s="90"/>
      <c r="BH518" s="90"/>
      <c r="BI518" s="90"/>
      <c r="BJ518" s="90"/>
      <c r="BK518" s="90"/>
      <c r="BL518" s="90"/>
      <c r="BM518" s="90"/>
      <c r="BN518" s="90"/>
      <c r="BO518" s="90"/>
      <c r="BP518" s="90"/>
      <c r="BQ518" s="90"/>
      <c r="BR518" s="90"/>
      <c r="BS518" s="90"/>
      <c r="BT518" s="90"/>
      <c r="BU518" s="90"/>
      <c r="BV518" s="90"/>
      <c r="BW518" s="90"/>
      <c r="BX518" s="90"/>
      <c r="BY518" s="90"/>
      <c r="BZ518" s="90"/>
      <c r="CA518" s="90"/>
    </row>
    <row r="519" spans="1:79" s="86" customFormat="1" x14ac:dyDescent="0.2">
      <c r="A519" s="150"/>
      <c r="B519" s="95"/>
      <c r="C519" s="95"/>
      <c r="D519" s="131"/>
      <c r="E519" s="146"/>
      <c r="F519" s="90"/>
      <c r="G519" s="90"/>
      <c r="H519" s="90"/>
      <c r="I519" s="90"/>
      <c r="J519" s="90"/>
      <c r="K519" s="90"/>
      <c r="L519" s="90"/>
      <c r="M519" s="90"/>
      <c r="N519" s="90"/>
      <c r="O519" s="90"/>
      <c r="P519" s="90"/>
      <c r="Q519" s="90"/>
      <c r="R519" s="90"/>
      <c r="S519" s="90"/>
      <c r="T519" s="90"/>
      <c r="U519" s="90"/>
      <c r="V519" s="90"/>
      <c r="W519" s="90"/>
      <c r="X519" s="90"/>
      <c r="Y519" s="90"/>
      <c r="Z519" s="90"/>
      <c r="AA519" s="90"/>
      <c r="AB519" s="90"/>
      <c r="AC519" s="90"/>
      <c r="AD519" s="90"/>
      <c r="AE519" s="90"/>
      <c r="AF519" s="90"/>
      <c r="AG519" s="90"/>
      <c r="AH519" s="90"/>
      <c r="AI519" s="90"/>
      <c r="AJ519" s="90"/>
      <c r="AK519" s="90"/>
      <c r="AL519" s="90"/>
      <c r="AM519" s="90"/>
      <c r="AN519" s="90"/>
      <c r="AO519" s="90"/>
      <c r="AP519" s="90"/>
      <c r="AQ519" s="90"/>
      <c r="AR519" s="90"/>
      <c r="AS519" s="90"/>
      <c r="AT519" s="90"/>
      <c r="AU519" s="90"/>
      <c r="AV519" s="90"/>
      <c r="AW519" s="90"/>
      <c r="AX519" s="90"/>
      <c r="AY519" s="90"/>
      <c r="AZ519" s="90"/>
      <c r="BA519" s="90"/>
      <c r="BB519" s="90"/>
      <c r="BC519" s="90"/>
      <c r="BD519" s="90"/>
      <c r="BE519" s="90"/>
      <c r="BF519" s="90"/>
      <c r="BG519" s="90"/>
      <c r="BH519" s="90"/>
      <c r="BI519" s="90"/>
      <c r="BJ519" s="90"/>
      <c r="BK519" s="90"/>
      <c r="BL519" s="90"/>
      <c r="BM519" s="90"/>
      <c r="BN519" s="90"/>
      <c r="BO519" s="90"/>
      <c r="BP519" s="90"/>
      <c r="BQ519" s="90"/>
      <c r="BR519" s="90"/>
      <c r="BS519" s="90"/>
      <c r="BT519" s="90"/>
      <c r="BU519" s="90"/>
      <c r="BV519" s="90"/>
      <c r="BW519" s="90"/>
      <c r="BX519" s="90"/>
      <c r="BY519" s="90"/>
      <c r="BZ519" s="90"/>
      <c r="CA519" s="90"/>
    </row>
    <row r="520" spans="1:79" s="86" customFormat="1" x14ac:dyDescent="0.2">
      <c r="A520" s="150"/>
      <c r="B520" s="95"/>
      <c r="C520" s="95"/>
      <c r="D520" s="131"/>
      <c r="E520" s="146"/>
      <c r="F520" s="90"/>
      <c r="G520" s="90"/>
      <c r="H520" s="90"/>
      <c r="I520" s="90"/>
      <c r="J520" s="90"/>
      <c r="K520" s="90"/>
      <c r="L520" s="90"/>
      <c r="M520" s="90"/>
      <c r="N520" s="90"/>
      <c r="O520" s="90"/>
      <c r="P520" s="90"/>
      <c r="Q520" s="90"/>
      <c r="R520" s="90"/>
      <c r="S520" s="90"/>
      <c r="T520" s="90"/>
      <c r="U520" s="90"/>
      <c r="V520" s="90"/>
      <c r="W520" s="90"/>
      <c r="X520" s="90"/>
      <c r="Y520" s="90"/>
      <c r="Z520" s="90"/>
      <c r="AA520" s="90"/>
      <c r="AB520" s="90"/>
      <c r="AC520" s="90"/>
      <c r="AD520" s="90"/>
      <c r="AE520" s="90"/>
      <c r="AF520" s="90"/>
      <c r="AG520" s="90"/>
      <c r="AH520" s="90"/>
      <c r="AI520" s="90"/>
      <c r="AJ520" s="90"/>
      <c r="AK520" s="90"/>
      <c r="AL520" s="90"/>
      <c r="AM520" s="90"/>
      <c r="AN520" s="90"/>
      <c r="AO520" s="90"/>
      <c r="AP520" s="90"/>
      <c r="AQ520" s="90"/>
      <c r="AR520" s="90"/>
      <c r="AS520" s="90"/>
      <c r="AT520" s="90"/>
      <c r="AU520" s="90"/>
      <c r="AV520" s="90"/>
      <c r="AW520" s="90"/>
      <c r="AX520" s="90"/>
      <c r="AY520" s="90"/>
      <c r="AZ520" s="90"/>
      <c r="BA520" s="90"/>
      <c r="BB520" s="90"/>
      <c r="BC520" s="90"/>
      <c r="BD520" s="90"/>
      <c r="BE520" s="90"/>
      <c r="BF520" s="90"/>
      <c r="BG520" s="90"/>
      <c r="BH520" s="90"/>
      <c r="BI520" s="90"/>
      <c r="BJ520" s="90"/>
      <c r="BK520" s="90"/>
      <c r="BL520" s="90"/>
      <c r="BM520" s="90"/>
      <c r="BN520" s="90"/>
      <c r="BO520" s="90"/>
      <c r="BP520" s="90"/>
      <c r="BQ520" s="90"/>
      <c r="BR520" s="90"/>
      <c r="BS520" s="90"/>
      <c r="BT520" s="90"/>
      <c r="BU520" s="90"/>
      <c r="BV520" s="90"/>
      <c r="BW520" s="90"/>
      <c r="BX520" s="90"/>
      <c r="BY520" s="90"/>
      <c r="BZ520" s="90"/>
      <c r="CA520" s="90"/>
    </row>
    <row r="521" spans="1:79" s="86" customFormat="1" x14ac:dyDescent="0.2">
      <c r="A521" s="150"/>
      <c r="B521" s="95"/>
      <c r="C521" s="95"/>
      <c r="D521" s="131"/>
      <c r="E521" s="146"/>
      <c r="F521" s="90"/>
      <c r="G521" s="90"/>
      <c r="H521" s="90"/>
      <c r="I521" s="90"/>
      <c r="J521" s="90"/>
      <c r="K521" s="90"/>
      <c r="L521" s="90"/>
      <c r="M521" s="90"/>
      <c r="N521" s="90"/>
      <c r="O521" s="90"/>
      <c r="P521" s="90"/>
      <c r="Q521" s="90"/>
      <c r="R521" s="90"/>
      <c r="S521" s="90"/>
      <c r="T521" s="90"/>
      <c r="U521" s="90"/>
      <c r="V521" s="90"/>
      <c r="W521" s="90"/>
      <c r="X521" s="90"/>
      <c r="Y521" s="90"/>
      <c r="Z521" s="90"/>
      <c r="AA521" s="90"/>
      <c r="AB521" s="90"/>
      <c r="AC521" s="90"/>
      <c r="AD521" s="90"/>
      <c r="AE521" s="90"/>
      <c r="AF521" s="90"/>
      <c r="AG521" s="90"/>
      <c r="AH521" s="90"/>
      <c r="AI521" s="90"/>
      <c r="AJ521" s="90"/>
      <c r="AK521" s="90"/>
      <c r="AL521" s="90"/>
      <c r="AM521" s="90"/>
      <c r="AN521" s="90"/>
      <c r="AO521" s="90"/>
      <c r="AP521" s="90"/>
      <c r="AQ521" s="90"/>
      <c r="AR521" s="90"/>
      <c r="AS521" s="90"/>
      <c r="AT521" s="90"/>
      <c r="AU521" s="90"/>
      <c r="AV521" s="90"/>
      <c r="AW521" s="90"/>
      <c r="AX521" s="90"/>
      <c r="AY521" s="90"/>
      <c r="AZ521" s="90"/>
      <c r="BA521" s="90"/>
      <c r="BB521" s="90"/>
      <c r="BC521" s="90"/>
      <c r="BD521" s="90"/>
      <c r="BE521" s="90"/>
      <c r="BF521" s="90"/>
      <c r="BG521" s="90"/>
      <c r="BH521" s="90"/>
      <c r="BI521" s="90"/>
      <c r="BJ521" s="90"/>
      <c r="BK521" s="90"/>
      <c r="BL521" s="90"/>
      <c r="BM521" s="90"/>
      <c r="BN521" s="90"/>
      <c r="BO521" s="90"/>
      <c r="BP521" s="90"/>
      <c r="BQ521" s="90"/>
      <c r="BR521" s="90"/>
      <c r="BS521" s="90"/>
      <c r="BT521" s="90"/>
      <c r="BU521" s="90"/>
      <c r="BV521" s="90"/>
      <c r="BW521" s="90"/>
      <c r="BX521" s="90"/>
      <c r="BY521" s="90"/>
      <c r="BZ521" s="90"/>
      <c r="CA521" s="90"/>
    </row>
    <row r="522" spans="1:79" s="86" customFormat="1" x14ac:dyDescent="0.2">
      <c r="A522" s="150"/>
      <c r="B522" s="95"/>
      <c r="C522" s="95"/>
      <c r="D522" s="131"/>
      <c r="E522" s="146"/>
      <c r="F522" s="90"/>
      <c r="G522" s="90"/>
      <c r="H522" s="90"/>
      <c r="I522" s="90"/>
      <c r="J522" s="90"/>
      <c r="K522" s="90"/>
      <c r="L522" s="90"/>
      <c r="M522" s="90"/>
      <c r="N522" s="90"/>
      <c r="O522" s="90"/>
      <c r="P522" s="90"/>
      <c r="Q522" s="90"/>
      <c r="R522" s="90"/>
      <c r="S522" s="90"/>
      <c r="T522" s="90"/>
      <c r="U522" s="90"/>
      <c r="V522" s="90"/>
      <c r="W522" s="90"/>
      <c r="X522" s="90"/>
      <c r="Y522" s="90"/>
      <c r="Z522" s="90"/>
      <c r="AA522" s="90"/>
      <c r="AB522" s="90"/>
      <c r="AC522" s="90"/>
      <c r="AD522" s="90"/>
      <c r="AE522" s="90"/>
      <c r="AF522" s="90"/>
      <c r="AG522" s="90"/>
      <c r="AH522" s="90"/>
      <c r="AI522" s="90"/>
      <c r="AJ522" s="90"/>
      <c r="AK522" s="90"/>
      <c r="AL522" s="90"/>
      <c r="AM522" s="90"/>
      <c r="AN522" s="90"/>
      <c r="AO522" s="90"/>
      <c r="AP522" s="90"/>
      <c r="AQ522" s="90"/>
      <c r="AR522" s="90"/>
      <c r="AS522" s="90"/>
      <c r="AT522" s="90"/>
      <c r="AU522" s="90"/>
      <c r="AV522" s="90"/>
      <c r="AW522" s="90"/>
      <c r="AX522" s="90"/>
      <c r="AY522" s="90"/>
      <c r="AZ522" s="90"/>
      <c r="BA522" s="90"/>
      <c r="BB522" s="90"/>
      <c r="BC522" s="90"/>
      <c r="BD522" s="90"/>
      <c r="BE522" s="90"/>
      <c r="BF522" s="90"/>
      <c r="BG522" s="90"/>
      <c r="BH522" s="90"/>
      <c r="BI522" s="90"/>
      <c r="BJ522" s="90"/>
      <c r="BK522" s="90"/>
      <c r="BL522" s="90"/>
      <c r="BM522" s="90"/>
      <c r="BN522" s="90"/>
      <c r="BO522" s="90"/>
      <c r="BP522" s="90"/>
      <c r="BQ522" s="90"/>
      <c r="BR522" s="90"/>
      <c r="BS522" s="90"/>
      <c r="BT522" s="90"/>
      <c r="BU522" s="90"/>
      <c r="BV522" s="90"/>
      <c r="BW522" s="90"/>
      <c r="BX522" s="90"/>
      <c r="BY522" s="90"/>
      <c r="BZ522" s="90"/>
      <c r="CA522" s="90"/>
    </row>
    <row r="523" spans="1:79" s="86" customFormat="1" x14ac:dyDescent="0.2">
      <c r="A523" s="150"/>
      <c r="B523" s="95"/>
      <c r="C523" s="95"/>
      <c r="D523" s="131"/>
      <c r="E523" s="146"/>
      <c r="F523" s="90"/>
      <c r="G523" s="90"/>
      <c r="H523" s="90"/>
      <c r="I523" s="90"/>
      <c r="J523" s="90"/>
      <c r="K523" s="90"/>
      <c r="L523" s="90"/>
      <c r="M523" s="90"/>
      <c r="N523" s="90"/>
      <c r="O523" s="90"/>
      <c r="P523" s="90"/>
      <c r="Q523" s="90"/>
      <c r="R523" s="90"/>
      <c r="S523" s="90"/>
      <c r="T523" s="90"/>
      <c r="U523" s="90"/>
      <c r="V523" s="90"/>
      <c r="W523" s="90"/>
      <c r="X523" s="90"/>
      <c r="Y523" s="90"/>
      <c r="Z523" s="90"/>
      <c r="AA523" s="90"/>
      <c r="AB523" s="90"/>
      <c r="AC523" s="90"/>
      <c r="AD523" s="90"/>
      <c r="AE523" s="90"/>
      <c r="AF523" s="90"/>
      <c r="AG523" s="90"/>
      <c r="AH523" s="90"/>
      <c r="AI523" s="90"/>
      <c r="AJ523" s="90"/>
      <c r="AK523" s="90"/>
      <c r="AL523" s="90"/>
      <c r="AM523" s="90"/>
      <c r="AN523" s="90"/>
      <c r="AO523" s="90"/>
      <c r="AP523" s="90"/>
      <c r="AQ523" s="90"/>
      <c r="AR523" s="90"/>
      <c r="AS523" s="90"/>
      <c r="AT523" s="90"/>
      <c r="AU523" s="90"/>
      <c r="AV523" s="90"/>
      <c r="AW523" s="90"/>
      <c r="AX523" s="90"/>
      <c r="AY523" s="90"/>
      <c r="AZ523" s="90"/>
      <c r="BA523" s="90"/>
      <c r="BB523" s="90"/>
      <c r="BC523" s="90"/>
      <c r="BD523" s="90"/>
      <c r="BE523" s="90"/>
      <c r="BF523" s="90"/>
      <c r="BG523" s="90"/>
      <c r="BH523" s="90"/>
      <c r="BI523" s="90"/>
      <c r="BJ523" s="90"/>
      <c r="BK523" s="90"/>
      <c r="BL523" s="90"/>
      <c r="BM523" s="90"/>
      <c r="BN523" s="90"/>
      <c r="BO523" s="90"/>
      <c r="BP523" s="90"/>
      <c r="BQ523" s="90"/>
      <c r="BR523" s="90"/>
      <c r="BS523" s="90"/>
      <c r="BT523" s="90"/>
      <c r="BU523" s="90"/>
      <c r="BV523" s="90"/>
      <c r="BW523" s="90"/>
      <c r="BX523" s="90"/>
      <c r="BY523" s="90"/>
      <c r="BZ523" s="90"/>
      <c r="CA523" s="90"/>
    </row>
    <row r="524" spans="1:79" s="86" customFormat="1" x14ac:dyDescent="0.2">
      <c r="A524" s="150"/>
      <c r="B524" s="95"/>
      <c r="C524" s="95"/>
      <c r="D524" s="131"/>
      <c r="E524" s="146"/>
      <c r="F524" s="90"/>
      <c r="G524" s="90"/>
      <c r="H524" s="90"/>
      <c r="I524" s="90"/>
      <c r="J524" s="90"/>
      <c r="K524" s="90"/>
      <c r="L524" s="90"/>
      <c r="M524" s="90"/>
      <c r="N524" s="90"/>
      <c r="O524" s="90"/>
      <c r="P524" s="90"/>
      <c r="Q524" s="90"/>
      <c r="R524" s="90"/>
      <c r="S524" s="90"/>
      <c r="T524" s="90"/>
      <c r="U524" s="90"/>
      <c r="V524" s="90"/>
      <c r="W524" s="90"/>
      <c r="X524" s="90"/>
      <c r="Y524" s="90"/>
      <c r="Z524" s="90"/>
      <c r="AA524" s="90"/>
      <c r="AB524" s="90"/>
      <c r="AC524" s="90"/>
      <c r="AD524" s="90"/>
      <c r="AE524" s="90"/>
      <c r="AF524" s="90"/>
      <c r="AG524" s="90"/>
      <c r="AH524" s="90"/>
      <c r="AI524" s="90"/>
      <c r="AJ524" s="90"/>
      <c r="AK524" s="90"/>
      <c r="AL524" s="90"/>
      <c r="AM524" s="90"/>
      <c r="AN524" s="90"/>
      <c r="AO524" s="90"/>
      <c r="AP524" s="90"/>
      <c r="AQ524" s="90"/>
      <c r="AR524" s="90"/>
      <c r="AS524" s="90"/>
      <c r="AT524" s="90"/>
      <c r="AU524" s="90"/>
      <c r="AV524" s="90"/>
      <c r="AW524" s="90"/>
      <c r="AX524" s="90"/>
      <c r="AY524" s="90"/>
      <c r="AZ524" s="90"/>
      <c r="BA524" s="90"/>
      <c r="BB524" s="90"/>
      <c r="BC524" s="90"/>
      <c r="BD524" s="90"/>
      <c r="BE524" s="90"/>
      <c r="BF524" s="90"/>
      <c r="BG524" s="90"/>
      <c r="BH524" s="90"/>
      <c r="BI524" s="90"/>
      <c r="BJ524" s="90"/>
      <c r="BK524" s="90"/>
      <c r="BL524" s="90"/>
      <c r="BM524" s="90"/>
      <c r="BN524" s="90"/>
      <c r="BO524" s="90"/>
      <c r="BP524" s="90"/>
      <c r="BQ524" s="90"/>
      <c r="BR524" s="90"/>
      <c r="BS524" s="90"/>
      <c r="BT524" s="90"/>
      <c r="BU524" s="90"/>
      <c r="BV524" s="90"/>
      <c r="BW524" s="90"/>
      <c r="BX524" s="90"/>
      <c r="BY524" s="90"/>
      <c r="BZ524" s="90"/>
      <c r="CA524" s="90"/>
    </row>
    <row r="525" spans="1:79" s="86" customFormat="1" x14ac:dyDescent="0.2">
      <c r="A525" s="150"/>
      <c r="B525" s="95"/>
      <c r="C525" s="95"/>
      <c r="D525" s="131"/>
      <c r="E525" s="146"/>
      <c r="F525" s="90"/>
      <c r="G525" s="90"/>
      <c r="H525" s="90"/>
      <c r="I525" s="90"/>
      <c r="J525" s="90"/>
      <c r="K525" s="90"/>
      <c r="L525" s="90"/>
      <c r="M525" s="90"/>
      <c r="N525" s="90"/>
      <c r="O525" s="90"/>
      <c r="P525" s="90"/>
      <c r="Q525" s="90"/>
      <c r="R525" s="90"/>
      <c r="S525" s="90"/>
      <c r="T525" s="90"/>
      <c r="U525" s="90"/>
      <c r="V525" s="90"/>
      <c r="W525" s="90"/>
      <c r="X525" s="90"/>
      <c r="Y525" s="90"/>
      <c r="Z525" s="90"/>
      <c r="AA525" s="90"/>
      <c r="AB525" s="90"/>
      <c r="AC525" s="90"/>
      <c r="AD525" s="90"/>
      <c r="AE525" s="90"/>
      <c r="AF525" s="90"/>
      <c r="AG525" s="90"/>
      <c r="AH525" s="90"/>
      <c r="AI525" s="90"/>
      <c r="AJ525" s="90"/>
      <c r="AK525" s="90"/>
      <c r="AL525" s="90"/>
      <c r="AM525" s="90"/>
      <c r="AN525" s="90"/>
      <c r="AO525" s="90"/>
      <c r="AP525" s="90"/>
      <c r="AQ525" s="90"/>
      <c r="AR525" s="90"/>
      <c r="AS525" s="90"/>
      <c r="AT525" s="90"/>
      <c r="AU525" s="90"/>
      <c r="AV525" s="90"/>
      <c r="AW525" s="90"/>
      <c r="AX525" s="90"/>
      <c r="AY525" s="90"/>
      <c r="AZ525" s="90"/>
      <c r="BA525" s="90"/>
      <c r="BB525" s="90"/>
      <c r="BC525" s="90"/>
      <c r="BD525" s="90"/>
      <c r="BE525" s="90"/>
      <c r="BF525" s="90"/>
      <c r="BG525" s="90"/>
      <c r="BH525" s="90"/>
      <c r="BI525" s="90"/>
      <c r="BJ525" s="90"/>
      <c r="BK525" s="90"/>
      <c r="BL525" s="90"/>
      <c r="BM525" s="90"/>
      <c r="BN525" s="90"/>
      <c r="BO525" s="90"/>
      <c r="BP525" s="90"/>
      <c r="BQ525" s="90"/>
      <c r="BR525" s="90"/>
      <c r="BS525" s="90"/>
      <c r="BT525" s="90"/>
      <c r="BU525" s="90"/>
      <c r="BV525" s="90"/>
      <c r="BW525" s="90"/>
      <c r="BX525" s="90"/>
      <c r="BY525" s="90"/>
      <c r="BZ525" s="90"/>
      <c r="CA525" s="90"/>
    </row>
    <row r="526" spans="1:79" s="86" customFormat="1" x14ac:dyDescent="0.2">
      <c r="A526" s="150"/>
      <c r="B526" s="95"/>
      <c r="C526" s="95"/>
      <c r="D526" s="131"/>
      <c r="E526" s="146"/>
      <c r="F526" s="90"/>
      <c r="G526" s="90"/>
      <c r="H526" s="90"/>
      <c r="I526" s="90"/>
      <c r="J526" s="90"/>
      <c r="K526" s="90"/>
      <c r="L526" s="90"/>
      <c r="M526" s="90"/>
      <c r="N526" s="90"/>
      <c r="O526" s="90"/>
      <c r="P526" s="90"/>
      <c r="Q526" s="90"/>
      <c r="R526" s="90"/>
      <c r="S526" s="90"/>
      <c r="T526" s="90"/>
      <c r="U526" s="90"/>
      <c r="V526" s="90"/>
      <c r="W526" s="90"/>
      <c r="X526" s="90"/>
      <c r="Y526" s="90"/>
      <c r="Z526" s="90"/>
      <c r="AA526" s="90"/>
      <c r="AB526" s="90"/>
      <c r="AC526" s="90"/>
      <c r="AD526" s="90"/>
      <c r="AE526" s="90"/>
      <c r="AF526" s="90"/>
      <c r="AG526" s="90"/>
      <c r="AH526" s="90"/>
      <c r="AI526" s="90"/>
      <c r="AJ526" s="90"/>
      <c r="AK526" s="90"/>
      <c r="AL526" s="90"/>
      <c r="AM526" s="90"/>
      <c r="AN526" s="90"/>
      <c r="AO526" s="90"/>
      <c r="AP526" s="90"/>
      <c r="AQ526" s="90"/>
      <c r="AR526" s="90"/>
      <c r="AS526" s="90"/>
      <c r="AT526" s="90"/>
      <c r="AU526" s="90"/>
      <c r="AV526" s="90"/>
      <c r="AW526" s="90"/>
      <c r="AX526" s="90"/>
      <c r="AY526" s="90"/>
      <c r="AZ526" s="90"/>
      <c r="BA526" s="90"/>
      <c r="BB526" s="90"/>
      <c r="BC526" s="90"/>
      <c r="BD526" s="90"/>
      <c r="BE526" s="90"/>
      <c r="BF526" s="90"/>
      <c r="BG526" s="90"/>
      <c r="BH526" s="90"/>
      <c r="BI526" s="90"/>
      <c r="BJ526" s="90"/>
      <c r="BK526" s="90"/>
      <c r="BL526" s="90"/>
      <c r="BM526" s="90"/>
      <c r="BN526" s="90"/>
      <c r="BO526" s="90"/>
      <c r="BP526" s="90"/>
      <c r="BQ526" s="90"/>
      <c r="BR526" s="90"/>
      <c r="BS526" s="90"/>
      <c r="BT526" s="90"/>
      <c r="BU526" s="90"/>
      <c r="BV526" s="90"/>
      <c r="BW526" s="90"/>
      <c r="BX526" s="90"/>
      <c r="BY526" s="90"/>
      <c r="BZ526" s="90"/>
      <c r="CA526" s="90"/>
    </row>
    <row r="527" spans="1:79" s="86" customFormat="1" x14ac:dyDescent="0.2">
      <c r="A527" s="150"/>
      <c r="B527" s="95"/>
      <c r="C527" s="95"/>
      <c r="D527" s="131"/>
      <c r="E527" s="146"/>
      <c r="F527" s="90"/>
      <c r="G527" s="90"/>
      <c r="H527" s="90"/>
      <c r="I527" s="90"/>
      <c r="J527" s="90"/>
      <c r="K527" s="90"/>
      <c r="L527" s="90"/>
      <c r="M527" s="90"/>
      <c r="N527" s="90"/>
      <c r="O527" s="90"/>
      <c r="P527" s="90"/>
      <c r="Q527" s="90"/>
      <c r="R527" s="90"/>
      <c r="S527" s="90"/>
      <c r="T527" s="90"/>
      <c r="U527" s="90"/>
      <c r="V527" s="90"/>
      <c r="W527" s="90"/>
      <c r="X527" s="90"/>
      <c r="Y527" s="90"/>
      <c r="Z527" s="90"/>
      <c r="AA527" s="90"/>
      <c r="AB527" s="90"/>
      <c r="AC527" s="90"/>
      <c r="AD527" s="90"/>
      <c r="AE527" s="90"/>
      <c r="AF527" s="90"/>
      <c r="AG527" s="90"/>
      <c r="AH527" s="90"/>
      <c r="AI527" s="90"/>
      <c r="AJ527" s="90"/>
      <c r="AK527" s="90"/>
      <c r="AL527" s="90"/>
      <c r="AM527" s="90"/>
      <c r="AN527" s="90"/>
      <c r="AO527" s="90"/>
      <c r="AP527" s="90"/>
      <c r="AQ527" s="90"/>
      <c r="AR527" s="90"/>
      <c r="AS527" s="90"/>
      <c r="AT527" s="90"/>
      <c r="AU527" s="90"/>
      <c r="AV527" s="90"/>
      <c r="AW527" s="90"/>
      <c r="AX527" s="90"/>
      <c r="AY527" s="90"/>
      <c r="AZ527" s="90"/>
      <c r="BA527" s="90"/>
      <c r="BB527" s="90"/>
      <c r="BC527" s="90"/>
      <c r="BD527" s="90"/>
      <c r="BE527" s="90"/>
      <c r="BF527" s="90"/>
      <c r="BG527" s="90"/>
      <c r="BH527" s="90"/>
      <c r="BI527" s="90"/>
      <c r="BJ527" s="90"/>
      <c r="BK527" s="90"/>
      <c r="BL527" s="90"/>
      <c r="BM527" s="90"/>
      <c r="BN527" s="90"/>
      <c r="BO527" s="90"/>
      <c r="BP527" s="90"/>
      <c r="BQ527" s="90"/>
      <c r="BR527" s="90"/>
      <c r="BS527" s="90"/>
      <c r="BT527" s="90"/>
      <c r="BU527" s="90"/>
      <c r="BV527" s="90"/>
      <c r="BW527" s="90"/>
      <c r="BX527" s="90"/>
      <c r="BY527" s="90"/>
      <c r="BZ527" s="90"/>
      <c r="CA527" s="90"/>
    </row>
    <row r="528" spans="1:79" s="86" customFormat="1" x14ac:dyDescent="0.2">
      <c r="A528" s="150"/>
      <c r="B528" s="95"/>
      <c r="C528" s="95"/>
      <c r="D528" s="131"/>
      <c r="E528" s="146"/>
      <c r="F528" s="90"/>
      <c r="G528" s="90"/>
      <c r="H528" s="90"/>
      <c r="I528" s="90"/>
      <c r="J528" s="90"/>
      <c r="K528" s="90"/>
      <c r="L528" s="90"/>
      <c r="M528" s="90"/>
      <c r="N528" s="90"/>
      <c r="O528" s="90"/>
      <c r="P528" s="90"/>
      <c r="Q528" s="90"/>
      <c r="R528" s="90"/>
      <c r="S528" s="90"/>
      <c r="T528" s="90"/>
      <c r="U528" s="90"/>
      <c r="V528" s="90"/>
      <c r="W528" s="90"/>
      <c r="X528" s="90"/>
      <c r="Y528" s="90"/>
      <c r="Z528" s="90"/>
      <c r="AA528" s="90"/>
      <c r="AB528" s="90"/>
      <c r="AC528" s="90"/>
      <c r="AD528" s="90"/>
      <c r="AE528" s="90"/>
      <c r="AF528" s="90"/>
      <c r="AG528" s="90"/>
      <c r="AH528" s="90"/>
      <c r="AI528" s="90"/>
      <c r="AJ528" s="90"/>
      <c r="AK528" s="90"/>
      <c r="AL528" s="90"/>
      <c r="AM528" s="90"/>
      <c r="AN528" s="90"/>
      <c r="AO528" s="90"/>
      <c r="AP528" s="90"/>
      <c r="AQ528" s="90"/>
      <c r="AR528" s="90"/>
      <c r="AS528" s="90"/>
      <c r="AT528" s="90"/>
      <c r="AU528" s="90"/>
      <c r="AV528" s="90"/>
      <c r="AW528" s="90"/>
      <c r="AX528" s="90"/>
      <c r="AY528" s="90"/>
      <c r="AZ528" s="90"/>
      <c r="BA528" s="90"/>
      <c r="BB528" s="90"/>
      <c r="BC528" s="90"/>
      <c r="BD528" s="90"/>
      <c r="BE528" s="90"/>
      <c r="BF528" s="90"/>
      <c r="BG528" s="90"/>
      <c r="BH528" s="90"/>
      <c r="BI528" s="90"/>
      <c r="BJ528" s="90"/>
      <c r="BK528" s="90"/>
      <c r="BL528" s="90"/>
      <c r="BM528" s="90"/>
      <c r="BN528" s="90"/>
      <c r="BO528" s="90"/>
      <c r="BP528" s="90"/>
      <c r="BQ528" s="90"/>
      <c r="BR528" s="90"/>
      <c r="BS528" s="90"/>
      <c r="BT528" s="90"/>
      <c r="BU528" s="90"/>
      <c r="BV528" s="90"/>
      <c r="BW528" s="90"/>
      <c r="BX528" s="90"/>
      <c r="BY528" s="90"/>
      <c r="BZ528" s="90"/>
      <c r="CA528" s="90"/>
    </row>
    <row r="529" spans="1:79" s="86" customFormat="1" x14ac:dyDescent="0.2">
      <c r="A529" s="150"/>
      <c r="B529" s="95"/>
      <c r="C529" s="95"/>
      <c r="D529" s="131"/>
      <c r="E529" s="146"/>
      <c r="F529" s="90"/>
      <c r="G529" s="90"/>
      <c r="H529" s="90"/>
      <c r="I529" s="90"/>
      <c r="J529" s="90"/>
      <c r="K529" s="90"/>
      <c r="L529" s="90"/>
      <c r="M529" s="90"/>
      <c r="N529" s="90"/>
      <c r="O529" s="90"/>
      <c r="P529" s="90"/>
      <c r="Q529" s="90"/>
      <c r="R529" s="90"/>
      <c r="S529" s="90"/>
      <c r="T529" s="90"/>
      <c r="U529" s="90"/>
      <c r="V529" s="90"/>
      <c r="W529" s="90"/>
      <c r="X529" s="90"/>
      <c r="Y529" s="90"/>
      <c r="Z529" s="90"/>
      <c r="AA529" s="90"/>
      <c r="AB529" s="90"/>
      <c r="AC529" s="90"/>
      <c r="AD529" s="90"/>
      <c r="AE529" s="90"/>
      <c r="AF529" s="90"/>
      <c r="AG529" s="90"/>
      <c r="AH529" s="90"/>
      <c r="AI529" s="90"/>
      <c r="AJ529" s="90"/>
      <c r="AK529" s="90"/>
      <c r="AL529" s="90"/>
      <c r="AM529" s="90"/>
      <c r="AN529" s="90"/>
      <c r="AO529" s="90"/>
      <c r="AP529" s="90"/>
      <c r="AQ529" s="90"/>
      <c r="AR529" s="90"/>
      <c r="AS529" s="90"/>
      <c r="AT529" s="90"/>
      <c r="AU529" s="90"/>
      <c r="AV529" s="90"/>
      <c r="AW529" s="90"/>
      <c r="AX529" s="90"/>
      <c r="AY529" s="90"/>
      <c r="AZ529" s="90"/>
      <c r="BA529" s="90"/>
      <c r="BB529" s="90"/>
      <c r="BC529" s="90"/>
      <c r="BD529" s="90"/>
      <c r="BE529" s="90"/>
      <c r="BF529" s="90"/>
      <c r="BG529" s="90"/>
      <c r="BH529" s="90"/>
      <c r="BI529" s="90"/>
      <c r="BJ529" s="90"/>
      <c r="BK529" s="90"/>
      <c r="BL529" s="90"/>
      <c r="BM529" s="90"/>
      <c r="BN529" s="90"/>
      <c r="BO529" s="90"/>
      <c r="BP529" s="90"/>
      <c r="BQ529" s="90"/>
      <c r="BR529" s="90"/>
      <c r="BS529" s="90"/>
      <c r="BT529" s="90"/>
      <c r="BU529" s="90"/>
      <c r="BV529" s="90"/>
      <c r="BW529" s="90"/>
      <c r="BX529" s="90"/>
      <c r="BY529" s="90"/>
      <c r="BZ529" s="90"/>
      <c r="CA529" s="90"/>
    </row>
    <row r="530" spans="1:79" s="86" customFormat="1" x14ac:dyDescent="0.2">
      <c r="A530" s="150"/>
      <c r="B530" s="95"/>
      <c r="C530" s="95"/>
      <c r="D530" s="131"/>
      <c r="E530" s="146"/>
      <c r="F530" s="90"/>
      <c r="G530" s="90"/>
      <c r="H530" s="90"/>
      <c r="I530" s="90"/>
      <c r="J530" s="90"/>
      <c r="K530" s="90"/>
      <c r="L530" s="90"/>
      <c r="M530" s="90"/>
      <c r="N530" s="90"/>
      <c r="O530" s="90"/>
      <c r="P530" s="90"/>
      <c r="Q530" s="90"/>
      <c r="R530" s="90"/>
      <c r="S530" s="90"/>
      <c r="T530" s="90"/>
      <c r="U530" s="90"/>
      <c r="V530" s="90"/>
      <c r="W530" s="90"/>
      <c r="X530" s="90"/>
      <c r="Y530" s="90"/>
      <c r="Z530" s="90"/>
      <c r="AA530" s="90"/>
      <c r="AB530" s="90"/>
      <c r="AC530" s="90"/>
      <c r="AD530" s="90"/>
      <c r="AE530" s="90"/>
      <c r="AF530" s="90"/>
      <c r="AG530" s="90"/>
      <c r="AH530" s="90"/>
      <c r="AI530" s="90"/>
      <c r="AJ530" s="90"/>
      <c r="AK530" s="90"/>
      <c r="AL530" s="90"/>
      <c r="AM530" s="90"/>
      <c r="AN530" s="90"/>
      <c r="AO530" s="90"/>
      <c r="AP530" s="90"/>
      <c r="AQ530" s="90"/>
      <c r="AR530" s="90"/>
      <c r="AS530" s="90"/>
      <c r="AT530" s="90"/>
      <c r="AU530" s="90"/>
      <c r="AV530" s="90"/>
      <c r="AW530" s="90"/>
      <c r="AX530" s="90"/>
      <c r="AY530" s="90"/>
      <c r="AZ530" s="90"/>
      <c r="BA530" s="90"/>
      <c r="BB530" s="90"/>
      <c r="BC530" s="90"/>
      <c r="BD530" s="90"/>
      <c r="BE530" s="90"/>
      <c r="BF530" s="90"/>
      <c r="BG530" s="90"/>
      <c r="BH530" s="90"/>
      <c r="BI530" s="90"/>
      <c r="BJ530" s="90"/>
      <c r="BK530" s="90"/>
      <c r="BL530" s="90"/>
      <c r="BM530" s="90"/>
      <c r="BN530" s="90"/>
      <c r="BO530" s="90"/>
      <c r="BP530" s="90"/>
      <c r="BQ530" s="90"/>
      <c r="BR530" s="90"/>
      <c r="BS530" s="90"/>
      <c r="BT530" s="90"/>
      <c r="BU530" s="90"/>
      <c r="BV530" s="90"/>
      <c r="BW530" s="90"/>
      <c r="BX530" s="90"/>
      <c r="BY530" s="90"/>
      <c r="BZ530" s="90"/>
      <c r="CA530" s="90"/>
    </row>
    <row r="531" spans="1:79" s="86" customFormat="1" x14ac:dyDescent="0.2">
      <c r="A531" s="150"/>
      <c r="B531" s="95"/>
      <c r="C531" s="95"/>
      <c r="D531" s="131"/>
      <c r="E531" s="146"/>
      <c r="F531" s="90"/>
      <c r="G531" s="90"/>
      <c r="H531" s="90"/>
      <c r="I531" s="90"/>
      <c r="J531" s="90"/>
      <c r="K531" s="90"/>
      <c r="L531" s="90"/>
      <c r="M531" s="90"/>
      <c r="N531" s="90"/>
      <c r="O531" s="90"/>
      <c r="P531" s="90"/>
      <c r="Q531" s="90"/>
      <c r="R531" s="90"/>
      <c r="S531" s="90"/>
      <c r="T531" s="90"/>
      <c r="U531" s="90"/>
      <c r="V531" s="90"/>
      <c r="W531" s="90"/>
      <c r="X531" s="90"/>
      <c r="Y531" s="90"/>
      <c r="Z531" s="90"/>
      <c r="AA531" s="90"/>
      <c r="AB531" s="90"/>
      <c r="AC531" s="90"/>
      <c r="AD531" s="90"/>
      <c r="AE531" s="90"/>
      <c r="AF531" s="90"/>
      <c r="AG531" s="90"/>
      <c r="AH531" s="90"/>
      <c r="AI531" s="90"/>
      <c r="AJ531" s="90"/>
      <c r="AK531" s="90"/>
      <c r="AL531" s="90"/>
      <c r="AM531" s="90"/>
      <c r="AN531" s="90"/>
      <c r="AO531" s="90"/>
      <c r="AP531" s="90"/>
      <c r="AQ531" s="90"/>
      <c r="AR531" s="90"/>
      <c r="AS531" s="90"/>
      <c r="AT531" s="90"/>
      <c r="AU531" s="90"/>
      <c r="AV531" s="90"/>
      <c r="AW531" s="90"/>
      <c r="AX531" s="90"/>
      <c r="AY531" s="90"/>
      <c r="AZ531" s="90"/>
      <c r="BA531" s="90"/>
      <c r="BB531" s="90"/>
      <c r="BC531" s="90"/>
      <c r="BD531" s="90"/>
      <c r="BE531" s="90"/>
      <c r="BF531" s="90"/>
      <c r="BG531" s="90"/>
      <c r="BH531" s="90"/>
      <c r="BI531" s="90"/>
      <c r="BJ531" s="90"/>
      <c r="BK531" s="90"/>
      <c r="BL531" s="90"/>
      <c r="BM531" s="90"/>
      <c r="BN531" s="90"/>
      <c r="BO531" s="90"/>
      <c r="BP531" s="90"/>
      <c r="BQ531" s="90"/>
      <c r="BR531" s="90"/>
      <c r="BS531" s="90"/>
      <c r="BT531" s="90"/>
      <c r="BU531" s="90"/>
      <c r="BV531" s="90"/>
      <c r="BW531" s="90"/>
      <c r="BX531" s="90"/>
      <c r="BY531" s="90"/>
      <c r="BZ531" s="90"/>
      <c r="CA531" s="90"/>
    </row>
    <row r="532" spans="1:79" s="86" customFormat="1" x14ac:dyDescent="0.2">
      <c r="A532" s="150"/>
      <c r="B532" s="95"/>
      <c r="C532" s="95"/>
      <c r="D532" s="131"/>
      <c r="E532" s="146"/>
      <c r="F532" s="90"/>
      <c r="G532" s="90"/>
      <c r="H532" s="90"/>
      <c r="I532" s="90"/>
      <c r="J532" s="90"/>
      <c r="K532" s="90"/>
      <c r="L532" s="90"/>
      <c r="M532" s="90"/>
      <c r="N532" s="90"/>
      <c r="O532" s="90"/>
      <c r="P532" s="90"/>
      <c r="Q532" s="90"/>
      <c r="R532" s="90"/>
      <c r="S532" s="90"/>
      <c r="T532" s="90"/>
      <c r="U532" s="90"/>
      <c r="V532" s="90"/>
      <c r="W532" s="90"/>
      <c r="X532" s="90"/>
      <c r="Y532" s="90"/>
      <c r="Z532" s="90"/>
      <c r="AA532" s="90"/>
      <c r="AB532" s="90"/>
      <c r="AC532" s="90"/>
      <c r="AD532" s="90"/>
      <c r="AE532" s="90"/>
      <c r="AF532" s="90"/>
      <c r="AG532" s="90"/>
      <c r="AH532" s="90"/>
      <c r="AI532" s="90"/>
      <c r="AJ532" s="90"/>
      <c r="AK532" s="90"/>
      <c r="AL532" s="90"/>
      <c r="AM532" s="90"/>
      <c r="AN532" s="90"/>
      <c r="AO532" s="90"/>
      <c r="AP532" s="90"/>
      <c r="AQ532" s="90"/>
      <c r="AR532" s="90"/>
      <c r="AS532" s="90"/>
      <c r="AT532" s="90"/>
      <c r="AU532" s="90"/>
      <c r="AV532" s="90"/>
      <c r="AW532" s="90"/>
      <c r="AX532" s="90"/>
      <c r="AY532" s="90"/>
      <c r="AZ532" s="90"/>
      <c r="BA532" s="90"/>
      <c r="BB532" s="90"/>
      <c r="BC532" s="90"/>
      <c r="BD532" s="90"/>
      <c r="BE532" s="90"/>
      <c r="BF532" s="90"/>
      <c r="BG532" s="90"/>
      <c r="BH532" s="90"/>
      <c r="BI532" s="90"/>
      <c r="BJ532" s="90"/>
      <c r="BK532" s="90"/>
      <c r="BL532" s="90"/>
      <c r="BM532" s="90"/>
      <c r="BN532" s="90"/>
      <c r="BO532" s="90"/>
      <c r="BP532" s="90"/>
      <c r="BQ532" s="90"/>
      <c r="BR532" s="90"/>
      <c r="BS532" s="90"/>
      <c r="BT532" s="90"/>
      <c r="BU532" s="90"/>
      <c r="BV532" s="90"/>
      <c r="BW532" s="90"/>
      <c r="BX532" s="90"/>
      <c r="BY532" s="90"/>
      <c r="BZ532" s="90"/>
      <c r="CA532" s="90"/>
    </row>
    <row r="533" spans="1:79" s="86" customFormat="1" x14ac:dyDescent="0.2">
      <c r="A533" s="150"/>
      <c r="B533" s="95"/>
      <c r="C533" s="95"/>
      <c r="D533" s="131"/>
      <c r="E533" s="160"/>
      <c r="F533" s="90"/>
      <c r="G533" s="90"/>
      <c r="H533" s="90"/>
      <c r="I533" s="90"/>
      <c r="J533" s="90"/>
      <c r="K533" s="90"/>
      <c r="L533" s="90"/>
      <c r="M533" s="90"/>
      <c r="N533" s="90"/>
      <c r="O533" s="90"/>
      <c r="P533" s="90"/>
      <c r="Q533" s="90"/>
      <c r="R533" s="90"/>
      <c r="S533" s="90"/>
      <c r="T533" s="90"/>
      <c r="U533" s="90"/>
      <c r="V533" s="90"/>
      <c r="W533" s="90"/>
      <c r="X533" s="90"/>
      <c r="Y533" s="90"/>
      <c r="Z533" s="90"/>
      <c r="AA533" s="90"/>
      <c r="AB533" s="90"/>
      <c r="AC533" s="90"/>
      <c r="AD533" s="90"/>
      <c r="AE533" s="90"/>
      <c r="AF533" s="90"/>
      <c r="AG533" s="90"/>
      <c r="AH533" s="90"/>
      <c r="AI533" s="90"/>
      <c r="AJ533" s="90"/>
      <c r="AK533" s="90"/>
      <c r="AL533" s="90"/>
      <c r="AM533" s="90"/>
      <c r="AN533" s="90"/>
      <c r="AO533" s="90"/>
      <c r="AP533" s="90"/>
      <c r="AQ533" s="90"/>
      <c r="AR533" s="90"/>
      <c r="AS533" s="90"/>
      <c r="AT533" s="90"/>
      <c r="AU533" s="90"/>
      <c r="AV533" s="90"/>
      <c r="AW533" s="90"/>
      <c r="AX533" s="90"/>
      <c r="AY533" s="90"/>
      <c r="AZ533" s="90"/>
      <c r="BA533" s="90"/>
      <c r="BB533" s="90"/>
      <c r="BC533" s="90"/>
      <c r="BD533" s="90"/>
      <c r="BE533" s="90"/>
      <c r="BF533" s="90"/>
      <c r="BG533" s="90"/>
      <c r="BH533" s="90"/>
      <c r="BI533" s="90"/>
      <c r="BJ533" s="90"/>
      <c r="BK533" s="90"/>
      <c r="BL533" s="90"/>
      <c r="BM533" s="90"/>
      <c r="BN533" s="90"/>
      <c r="BO533" s="90"/>
      <c r="BP533" s="90"/>
      <c r="BQ533" s="90"/>
      <c r="BR533" s="90"/>
      <c r="BS533" s="90"/>
      <c r="BT533" s="90"/>
      <c r="BU533" s="90"/>
      <c r="BV533" s="90"/>
      <c r="BW533" s="90"/>
      <c r="BX533" s="90"/>
      <c r="BY533" s="90"/>
      <c r="BZ533" s="90"/>
      <c r="CA533" s="90"/>
    </row>
    <row r="534" spans="1:79" s="86" customFormat="1" x14ac:dyDescent="0.2">
      <c r="A534" s="150"/>
      <c r="B534" s="95"/>
      <c r="C534" s="95"/>
      <c r="D534" s="131"/>
      <c r="E534" s="146"/>
      <c r="F534" s="90"/>
      <c r="G534" s="90"/>
      <c r="H534" s="90"/>
      <c r="I534" s="90"/>
      <c r="J534" s="90"/>
      <c r="K534" s="90"/>
      <c r="L534" s="90"/>
      <c r="M534" s="90"/>
      <c r="N534" s="90"/>
      <c r="O534" s="90"/>
      <c r="P534" s="90"/>
      <c r="Q534" s="90"/>
      <c r="R534" s="90"/>
      <c r="S534" s="90"/>
      <c r="T534" s="90"/>
      <c r="U534" s="90"/>
      <c r="V534" s="90"/>
      <c r="W534" s="90"/>
      <c r="X534" s="90"/>
      <c r="Y534" s="90"/>
      <c r="Z534" s="90"/>
      <c r="AA534" s="90"/>
      <c r="AB534" s="90"/>
      <c r="AC534" s="90"/>
      <c r="AD534" s="90"/>
      <c r="AE534" s="90"/>
      <c r="AF534" s="90"/>
      <c r="AG534" s="90"/>
      <c r="AH534" s="90"/>
      <c r="AI534" s="90"/>
      <c r="AJ534" s="90"/>
      <c r="AK534" s="90"/>
      <c r="AL534" s="90"/>
      <c r="AM534" s="90"/>
      <c r="AN534" s="90"/>
      <c r="AO534" s="90"/>
      <c r="AP534" s="90"/>
      <c r="AQ534" s="90"/>
      <c r="AR534" s="90"/>
      <c r="AS534" s="90"/>
      <c r="AT534" s="90"/>
      <c r="AU534" s="90"/>
      <c r="AV534" s="90"/>
      <c r="AW534" s="90"/>
      <c r="AX534" s="90"/>
      <c r="AY534" s="90"/>
      <c r="AZ534" s="90"/>
      <c r="BA534" s="90"/>
      <c r="BB534" s="90"/>
      <c r="BC534" s="90"/>
      <c r="BD534" s="90"/>
      <c r="BE534" s="90"/>
      <c r="BF534" s="90"/>
      <c r="BG534" s="90"/>
      <c r="BH534" s="90"/>
      <c r="BI534" s="90"/>
      <c r="BJ534" s="90"/>
      <c r="BK534" s="90"/>
      <c r="BL534" s="90"/>
      <c r="BM534" s="90"/>
      <c r="BN534" s="90"/>
      <c r="BO534" s="90"/>
      <c r="BP534" s="90"/>
      <c r="BQ534" s="90"/>
      <c r="BR534" s="90"/>
      <c r="BS534" s="90"/>
      <c r="BT534" s="90"/>
      <c r="BU534" s="90"/>
      <c r="BV534" s="90"/>
      <c r="BW534" s="90"/>
      <c r="BX534" s="90"/>
      <c r="BY534" s="90"/>
      <c r="BZ534" s="90"/>
      <c r="CA534" s="90"/>
    </row>
    <row r="535" spans="1:79" s="86" customFormat="1" x14ac:dyDescent="0.2">
      <c r="A535" s="150"/>
      <c r="B535" s="95"/>
      <c r="C535" s="95"/>
      <c r="D535" s="131"/>
      <c r="E535" s="146"/>
      <c r="F535" s="90"/>
      <c r="G535" s="90" t="s">
        <v>275</v>
      </c>
      <c r="H535" s="90"/>
      <c r="I535" s="90"/>
      <c r="J535" s="90"/>
      <c r="K535" s="90"/>
      <c r="L535" s="90"/>
      <c r="M535" s="90"/>
      <c r="N535" s="90"/>
      <c r="O535" s="90"/>
      <c r="P535" s="90"/>
      <c r="Q535" s="90"/>
      <c r="R535" s="90"/>
      <c r="S535" s="90"/>
      <c r="T535" s="90"/>
      <c r="U535" s="90"/>
      <c r="V535" s="90"/>
      <c r="W535" s="90"/>
      <c r="X535" s="90"/>
      <c r="Y535" s="90"/>
      <c r="Z535" s="90"/>
      <c r="AA535" s="90"/>
      <c r="AB535" s="90"/>
      <c r="AC535" s="90"/>
      <c r="AD535" s="90"/>
      <c r="AE535" s="90"/>
      <c r="AF535" s="90"/>
      <c r="AG535" s="90"/>
      <c r="AH535" s="90"/>
      <c r="AI535" s="90"/>
      <c r="AJ535" s="90"/>
      <c r="AK535" s="90"/>
      <c r="AL535" s="90"/>
      <c r="AM535" s="90"/>
      <c r="AN535" s="90"/>
      <c r="AO535" s="90"/>
      <c r="AP535" s="90"/>
      <c r="AQ535" s="90"/>
      <c r="AR535" s="90"/>
      <c r="AS535" s="90"/>
      <c r="AT535" s="90"/>
      <c r="AU535" s="90"/>
      <c r="AV535" s="90"/>
      <c r="AW535" s="90"/>
      <c r="AX535" s="90"/>
      <c r="AY535" s="90"/>
      <c r="AZ535" s="90"/>
      <c r="BA535" s="90"/>
      <c r="BB535" s="90"/>
      <c r="BC535" s="90"/>
      <c r="BD535" s="90"/>
      <c r="BE535" s="90"/>
      <c r="BF535" s="90"/>
      <c r="BG535" s="90"/>
      <c r="BH535" s="90"/>
      <c r="BI535" s="90"/>
      <c r="BJ535" s="90"/>
      <c r="BK535" s="90"/>
      <c r="BL535" s="90"/>
      <c r="BM535" s="90"/>
      <c r="BN535" s="90"/>
      <c r="BO535" s="90"/>
      <c r="BP535" s="90"/>
      <c r="BQ535" s="90"/>
      <c r="BR535" s="90"/>
      <c r="BS535" s="90"/>
      <c r="BT535" s="90"/>
      <c r="BU535" s="90"/>
      <c r="BV535" s="90"/>
      <c r="BW535" s="90"/>
      <c r="BX535" s="90"/>
      <c r="BY535" s="90"/>
      <c r="BZ535" s="90"/>
      <c r="CA535" s="90"/>
    </row>
    <row r="536" spans="1:79" s="86" customFormat="1" x14ac:dyDescent="0.2">
      <c r="A536" s="150"/>
      <c r="B536" s="95"/>
      <c r="C536" s="95"/>
      <c r="D536" s="131"/>
      <c r="E536" s="146"/>
      <c r="F536" s="90"/>
      <c r="G536" s="90"/>
      <c r="H536" s="90"/>
      <c r="I536" s="90"/>
      <c r="J536" s="90"/>
      <c r="K536" s="90"/>
      <c r="L536" s="90"/>
      <c r="M536" s="90"/>
      <c r="N536" s="90"/>
      <c r="O536" s="90"/>
      <c r="P536" s="90"/>
      <c r="Q536" s="90"/>
      <c r="R536" s="90"/>
      <c r="S536" s="90"/>
      <c r="T536" s="90"/>
      <c r="U536" s="90"/>
      <c r="V536" s="90"/>
      <c r="W536" s="90"/>
      <c r="X536" s="90"/>
      <c r="Y536" s="90"/>
      <c r="Z536" s="90"/>
      <c r="AA536" s="90"/>
      <c r="AB536" s="90"/>
      <c r="AC536" s="90"/>
      <c r="AD536" s="90"/>
      <c r="AE536" s="90"/>
      <c r="AF536" s="90"/>
      <c r="AG536" s="90"/>
      <c r="AH536" s="90"/>
      <c r="AI536" s="90"/>
      <c r="AJ536" s="90"/>
      <c r="AK536" s="90"/>
      <c r="AL536" s="90"/>
      <c r="AM536" s="90"/>
      <c r="AN536" s="90"/>
      <c r="AO536" s="90"/>
      <c r="AP536" s="90"/>
      <c r="AQ536" s="90"/>
      <c r="AR536" s="90"/>
      <c r="AS536" s="90"/>
      <c r="AT536" s="90"/>
      <c r="AU536" s="90"/>
      <c r="AV536" s="90"/>
      <c r="AW536" s="90"/>
      <c r="AX536" s="90"/>
      <c r="AY536" s="90"/>
      <c r="AZ536" s="90"/>
      <c r="BA536" s="90"/>
      <c r="BB536" s="90"/>
      <c r="BC536" s="90"/>
      <c r="BD536" s="90"/>
      <c r="BE536" s="90"/>
      <c r="BF536" s="90"/>
      <c r="BG536" s="90"/>
      <c r="BH536" s="90"/>
      <c r="BI536" s="90"/>
      <c r="BJ536" s="90"/>
      <c r="BK536" s="90"/>
      <c r="BL536" s="90"/>
      <c r="BM536" s="90"/>
      <c r="BN536" s="90"/>
      <c r="BO536" s="90"/>
      <c r="BP536" s="90"/>
      <c r="BQ536" s="90"/>
      <c r="BR536" s="90"/>
      <c r="BS536" s="90"/>
      <c r="BT536" s="90"/>
      <c r="BU536" s="90"/>
      <c r="BV536" s="90"/>
      <c r="BW536" s="90"/>
      <c r="BX536" s="90"/>
      <c r="BY536" s="90"/>
      <c r="BZ536" s="90"/>
      <c r="CA536" s="90"/>
    </row>
    <row r="537" spans="1:79" s="86" customFormat="1" x14ac:dyDescent="0.2">
      <c r="A537" s="150"/>
      <c r="B537" s="95"/>
      <c r="C537" s="95"/>
      <c r="D537" s="131"/>
      <c r="E537" s="146"/>
      <c r="F537" s="90"/>
      <c r="G537" s="90"/>
      <c r="H537" s="90"/>
      <c r="I537" s="90"/>
      <c r="J537" s="90"/>
      <c r="K537" s="90"/>
      <c r="L537" s="90"/>
      <c r="M537" s="90"/>
      <c r="N537" s="90"/>
      <c r="O537" s="90"/>
      <c r="P537" s="90"/>
      <c r="Q537" s="90"/>
      <c r="R537" s="90"/>
      <c r="S537" s="90"/>
      <c r="T537" s="90"/>
      <c r="U537" s="90"/>
      <c r="V537" s="90"/>
      <c r="W537" s="90"/>
      <c r="X537" s="90"/>
      <c r="Y537" s="90"/>
      <c r="Z537" s="90"/>
      <c r="AA537" s="90"/>
      <c r="AB537" s="90"/>
      <c r="AC537" s="90"/>
      <c r="AD537" s="90"/>
      <c r="AE537" s="90"/>
      <c r="AF537" s="90"/>
      <c r="AG537" s="90"/>
      <c r="AH537" s="90"/>
      <c r="AI537" s="90"/>
      <c r="AJ537" s="90"/>
      <c r="AK537" s="90"/>
      <c r="AL537" s="90"/>
      <c r="AM537" s="90"/>
      <c r="AN537" s="90"/>
      <c r="AO537" s="90"/>
      <c r="AP537" s="90"/>
      <c r="AQ537" s="90"/>
      <c r="AR537" s="90"/>
      <c r="AS537" s="90"/>
      <c r="AT537" s="90"/>
      <c r="AU537" s="90"/>
      <c r="AV537" s="90"/>
      <c r="AW537" s="90"/>
      <c r="AX537" s="90"/>
      <c r="AY537" s="90"/>
      <c r="AZ537" s="90"/>
      <c r="BA537" s="90"/>
      <c r="BB537" s="90"/>
      <c r="BC537" s="90"/>
      <c r="BD537" s="90"/>
      <c r="BE537" s="90"/>
      <c r="BF537" s="90"/>
      <c r="BG537" s="90"/>
      <c r="BH537" s="90"/>
      <c r="BI537" s="90"/>
      <c r="BJ537" s="90"/>
      <c r="BK537" s="90"/>
      <c r="BL537" s="90"/>
      <c r="BM537" s="90"/>
      <c r="BN537" s="90"/>
      <c r="BO537" s="90"/>
      <c r="BP537" s="90"/>
      <c r="BQ537" s="90"/>
      <c r="BR537" s="90"/>
      <c r="BS537" s="90"/>
      <c r="BT537" s="90"/>
      <c r="BU537" s="90"/>
      <c r="BV537" s="90"/>
      <c r="BW537" s="90"/>
      <c r="BX537" s="90"/>
      <c r="BY537" s="90"/>
      <c r="BZ537" s="90"/>
      <c r="CA537" s="90"/>
    </row>
    <row r="538" spans="1:79" s="86" customFormat="1" x14ac:dyDescent="0.2">
      <c r="A538" s="150"/>
      <c r="B538" s="95"/>
      <c r="C538" s="95"/>
      <c r="D538" s="131"/>
      <c r="E538" s="146"/>
      <c r="F538" s="90"/>
      <c r="G538" s="90"/>
      <c r="H538" s="90"/>
      <c r="I538" s="90"/>
      <c r="J538" s="90"/>
      <c r="K538" s="90"/>
      <c r="L538" s="90"/>
      <c r="M538" s="90"/>
      <c r="N538" s="90"/>
      <c r="O538" s="90"/>
      <c r="P538" s="90"/>
      <c r="Q538" s="90"/>
      <c r="R538" s="90"/>
      <c r="S538" s="90"/>
      <c r="T538" s="90"/>
      <c r="U538" s="90"/>
      <c r="V538" s="90"/>
      <c r="W538" s="90"/>
      <c r="X538" s="90"/>
      <c r="Y538" s="90"/>
      <c r="Z538" s="90"/>
      <c r="AA538" s="90"/>
      <c r="AB538" s="90"/>
      <c r="AC538" s="90"/>
      <c r="AD538" s="90"/>
      <c r="AE538" s="90"/>
      <c r="AF538" s="90"/>
      <c r="AG538" s="90"/>
      <c r="AH538" s="90"/>
      <c r="AI538" s="90"/>
      <c r="AJ538" s="90"/>
      <c r="AK538" s="90"/>
      <c r="AL538" s="90"/>
      <c r="AM538" s="90"/>
      <c r="AN538" s="90"/>
      <c r="AO538" s="90"/>
      <c r="AP538" s="90"/>
      <c r="AQ538" s="90"/>
      <c r="AR538" s="90"/>
      <c r="AS538" s="90"/>
      <c r="AT538" s="90"/>
      <c r="AU538" s="90"/>
      <c r="AV538" s="90"/>
      <c r="AW538" s="90"/>
      <c r="AX538" s="90"/>
      <c r="AY538" s="90"/>
      <c r="AZ538" s="90"/>
      <c r="BA538" s="90"/>
      <c r="BB538" s="90"/>
      <c r="BC538" s="90"/>
      <c r="BD538" s="90"/>
      <c r="BE538" s="90"/>
      <c r="BF538" s="90"/>
      <c r="BG538" s="90"/>
      <c r="BH538" s="90"/>
      <c r="BI538" s="90"/>
      <c r="BJ538" s="90"/>
      <c r="BK538" s="90"/>
      <c r="BL538" s="90"/>
      <c r="BM538" s="90"/>
      <c r="BN538" s="90"/>
      <c r="BO538" s="90"/>
      <c r="BP538" s="90"/>
      <c r="BQ538" s="90"/>
      <c r="BR538" s="90"/>
      <c r="BS538" s="90"/>
      <c r="BT538" s="90"/>
      <c r="BU538" s="90"/>
      <c r="BV538" s="90"/>
      <c r="BW538" s="90"/>
      <c r="BX538" s="90"/>
      <c r="BY538" s="90"/>
      <c r="BZ538" s="90"/>
      <c r="CA538" s="90"/>
    </row>
    <row r="539" spans="1:79" s="86" customFormat="1" x14ac:dyDescent="0.2">
      <c r="A539" s="150"/>
      <c r="B539" s="95"/>
      <c r="C539" s="95"/>
      <c r="D539" s="131"/>
      <c r="E539" s="146"/>
      <c r="F539" s="90"/>
      <c r="G539" s="90"/>
      <c r="H539" s="90"/>
      <c r="I539" s="90"/>
      <c r="J539" s="90"/>
      <c r="K539" s="90"/>
      <c r="L539" s="90"/>
      <c r="M539" s="90"/>
      <c r="N539" s="90"/>
      <c r="O539" s="90"/>
      <c r="P539" s="90"/>
      <c r="Q539" s="90"/>
      <c r="R539" s="90"/>
      <c r="S539" s="90"/>
      <c r="T539" s="90"/>
      <c r="U539" s="90"/>
      <c r="V539" s="90"/>
      <c r="W539" s="90"/>
      <c r="X539" s="90"/>
      <c r="Y539" s="90"/>
      <c r="Z539" s="90"/>
      <c r="AA539" s="90"/>
      <c r="AB539" s="90"/>
      <c r="AC539" s="90"/>
      <c r="AD539" s="90"/>
      <c r="AE539" s="90"/>
      <c r="AF539" s="90"/>
      <c r="AG539" s="90"/>
      <c r="AH539" s="90"/>
      <c r="AI539" s="90"/>
      <c r="AJ539" s="90"/>
      <c r="AK539" s="90"/>
      <c r="AL539" s="90"/>
      <c r="AM539" s="90"/>
      <c r="AN539" s="90"/>
      <c r="AO539" s="90"/>
      <c r="AP539" s="90"/>
      <c r="AQ539" s="90"/>
      <c r="AR539" s="90"/>
      <c r="AS539" s="90"/>
      <c r="AT539" s="90"/>
      <c r="AU539" s="90"/>
      <c r="AV539" s="90"/>
      <c r="AW539" s="90"/>
      <c r="AX539" s="90"/>
      <c r="AY539" s="90"/>
      <c r="AZ539" s="90"/>
      <c r="BA539" s="90"/>
      <c r="BB539" s="90"/>
      <c r="BC539" s="90"/>
      <c r="BD539" s="90"/>
      <c r="BE539" s="90"/>
      <c r="BF539" s="90"/>
      <c r="BG539" s="90"/>
      <c r="BH539" s="90"/>
      <c r="BI539" s="90"/>
      <c r="BJ539" s="90"/>
      <c r="BK539" s="90"/>
      <c r="BL539" s="90"/>
      <c r="BM539" s="90"/>
      <c r="BN539" s="90"/>
      <c r="BO539" s="90"/>
      <c r="BP539" s="90"/>
      <c r="BQ539" s="90"/>
      <c r="BR539" s="90"/>
      <c r="BS539" s="90"/>
      <c r="BT539" s="90"/>
      <c r="BU539" s="90"/>
      <c r="BV539" s="90"/>
      <c r="BW539" s="90"/>
      <c r="BX539" s="90"/>
      <c r="BY539" s="90"/>
      <c r="BZ539" s="90"/>
      <c r="CA539" s="90"/>
    </row>
    <row r="540" spans="1:79" s="86" customFormat="1" x14ac:dyDescent="0.2">
      <c r="A540" s="150"/>
      <c r="B540" s="95"/>
      <c r="C540" s="95"/>
      <c r="D540" s="131"/>
      <c r="E540" s="146"/>
      <c r="F540" s="90"/>
      <c r="G540" s="90"/>
      <c r="H540" s="90"/>
      <c r="I540" s="90"/>
      <c r="J540" s="90"/>
      <c r="K540" s="90"/>
      <c r="L540" s="90"/>
      <c r="M540" s="90"/>
      <c r="N540" s="90"/>
      <c r="O540" s="90"/>
      <c r="P540" s="90"/>
      <c r="Q540" s="90"/>
      <c r="R540" s="90"/>
      <c r="S540" s="90"/>
      <c r="T540" s="90"/>
      <c r="U540" s="90"/>
      <c r="V540" s="90"/>
      <c r="W540" s="90"/>
      <c r="X540" s="90"/>
      <c r="Y540" s="90"/>
      <c r="Z540" s="90"/>
      <c r="AA540" s="90"/>
      <c r="AB540" s="90"/>
      <c r="AC540" s="90"/>
      <c r="AD540" s="90"/>
      <c r="AE540" s="90"/>
      <c r="AF540" s="90"/>
      <c r="AG540" s="90"/>
      <c r="AH540" s="90"/>
      <c r="AI540" s="90"/>
      <c r="AJ540" s="90"/>
      <c r="AK540" s="90"/>
      <c r="AL540" s="90"/>
      <c r="AM540" s="90"/>
      <c r="AN540" s="90"/>
      <c r="AO540" s="90"/>
      <c r="AP540" s="90"/>
      <c r="AQ540" s="90"/>
      <c r="AR540" s="90"/>
      <c r="AS540" s="90"/>
      <c r="AT540" s="90"/>
      <c r="AU540" s="90"/>
      <c r="AV540" s="90"/>
      <c r="AW540" s="90"/>
      <c r="AX540" s="90"/>
      <c r="AY540" s="90"/>
      <c r="AZ540" s="90"/>
      <c r="BA540" s="90"/>
      <c r="BB540" s="90"/>
      <c r="BC540" s="90"/>
      <c r="BD540" s="90"/>
      <c r="BE540" s="90"/>
      <c r="BF540" s="90"/>
      <c r="BG540" s="90"/>
      <c r="BH540" s="90"/>
      <c r="BI540" s="90"/>
      <c r="BJ540" s="90"/>
      <c r="BK540" s="90"/>
      <c r="BL540" s="90"/>
      <c r="BM540" s="90"/>
      <c r="BN540" s="90"/>
      <c r="BO540" s="90"/>
      <c r="BP540" s="90"/>
      <c r="BQ540" s="90"/>
      <c r="BR540" s="90"/>
      <c r="BS540" s="90"/>
      <c r="BT540" s="90"/>
      <c r="BU540" s="90"/>
      <c r="BV540" s="90"/>
      <c r="BW540" s="90"/>
      <c r="BX540" s="90"/>
      <c r="BY540" s="90"/>
      <c r="BZ540" s="90"/>
      <c r="CA540" s="90"/>
    </row>
    <row r="541" spans="1:79" s="86" customFormat="1" x14ac:dyDescent="0.2">
      <c r="A541" s="150"/>
      <c r="B541" s="95"/>
      <c r="C541" s="95"/>
      <c r="D541" s="131"/>
      <c r="E541" s="146"/>
      <c r="F541" s="90"/>
      <c r="G541" s="90"/>
      <c r="H541" s="90"/>
      <c r="I541" s="90"/>
      <c r="J541" s="90"/>
      <c r="K541" s="90"/>
      <c r="L541" s="90"/>
      <c r="M541" s="90"/>
      <c r="N541" s="90"/>
      <c r="O541" s="90"/>
      <c r="P541" s="90"/>
      <c r="Q541" s="90"/>
      <c r="R541" s="90"/>
      <c r="S541" s="90"/>
      <c r="T541" s="90"/>
      <c r="U541" s="90"/>
      <c r="V541" s="90"/>
      <c r="W541" s="90"/>
      <c r="X541" s="90"/>
      <c r="Y541" s="90"/>
      <c r="Z541" s="90"/>
      <c r="AA541" s="90"/>
      <c r="AB541" s="90"/>
      <c r="AC541" s="90"/>
      <c r="AD541" s="90"/>
      <c r="AE541" s="90"/>
      <c r="AF541" s="90"/>
      <c r="AG541" s="90"/>
      <c r="AH541" s="90"/>
      <c r="AI541" s="90"/>
      <c r="AJ541" s="90"/>
      <c r="AK541" s="90"/>
      <c r="AL541" s="90"/>
      <c r="AM541" s="90"/>
      <c r="AN541" s="90"/>
      <c r="AO541" s="90"/>
      <c r="AP541" s="90"/>
      <c r="AQ541" s="90"/>
      <c r="AR541" s="90"/>
      <c r="AS541" s="90"/>
      <c r="AT541" s="90"/>
      <c r="AU541" s="90"/>
      <c r="AV541" s="90"/>
      <c r="AW541" s="90"/>
      <c r="AX541" s="90"/>
      <c r="AY541" s="90"/>
      <c r="AZ541" s="90"/>
      <c r="BA541" s="90"/>
      <c r="BB541" s="90"/>
      <c r="BC541" s="90"/>
      <c r="BD541" s="90"/>
      <c r="BE541" s="90"/>
      <c r="BF541" s="90"/>
      <c r="BG541" s="90"/>
      <c r="BH541" s="90"/>
      <c r="BI541" s="90"/>
      <c r="BJ541" s="90"/>
      <c r="BK541" s="90"/>
      <c r="BL541" s="90"/>
      <c r="BM541" s="90"/>
      <c r="BN541" s="90"/>
      <c r="BO541" s="90"/>
      <c r="BP541" s="90"/>
      <c r="BQ541" s="90"/>
      <c r="BR541" s="90"/>
      <c r="BS541" s="90"/>
      <c r="BT541" s="90"/>
      <c r="BU541" s="90"/>
      <c r="BV541" s="90"/>
      <c r="BW541" s="90"/>
      <c r="BX541" s="90"/>
      <c r="BY541" s="90"/>
      <c r="BZ541" s="90"/>
      <c r="CA541" s="90"/>
    </row>
    <row r="542" spans="1:79" s="86" customFormat="1" x14ac:dyDescent="0.2">
      <c r="A542" s="150"/>
      <c r="B542" s="95"/>
      <c r="C542" s="95"/>
      <c r="D542" s="131"/>
      <c r="E542" s="146"/>
      <c r="F542" s="90"/>
      <c r="G542" s="90"/>
      <c r="H542" s="90"/>
      <c r="I542" s="90"/>
      <c r="J542" s="90"/>
      <c r="K542" s="90"/>
      <c r="L542" s="90"/>
      <c r="M542" s="90"/>
      <c r="N542" s="90"/>
      <c r="O542" s="90"/>
      <c r="P542" s="90"/>
      <c r="Q542" s="90"/>
      <c r="R542" s="90"/>
      <c r="S542" s="90"/>
      <c r="T542" s="90"/>
      <c r="U542" s="90"/>
      <c r="V542" s="90"/>
      <c r="W542" s="90"/>
      <c r="X542" s="90"/>
      <c r="Y542" s="90"/>
      <c r="Z542" s="90"/>
      <c r="AA542" s="90"/>
      <c r="AB542" s="90"/>
      <c r="AC542" s="90"/>
      <c r="AD542" s="90"/>
      <c r="AE542" s="90"/>
      <c r="AF542" s="90"/>
      <c r="AG542" s="90"/>
      <c r="AH542" s="90"/>
      <c r="AI542" s="90"/>
      <c r="AJ542" s="90"/>
      <c r="AK542" s="90"/>
      <c r="AL542" s="90"/>
      <c r="AM542" s="90"/>
      <c r="AN542" s="90"/>
      <c r="AO542" s="90"/>
      <c r="AP542" s="90"/>
      <c r="AQ542" s="90"/>
      <c r="AR542" s="90"/>
      <c r="AS542" s="90"/>
      <c r="AT542" s="90"/>
      <c r="AU542" s="90"/>
      <c r="AV542" s="90"/>
      <c r="AW542" s="90"/>
      <c r="AX542" s="90"/>
      <c r="AY542" s="90"/>
      <c r="AZ542" s="90"/>
      <c r="BA542" s="90"/>
      <c r="BB542" s="90"/>
      <c r="BC542" s="90"/>
      <c r="BD542" s="90"/>
      <c r="BE542" s="90"/>
      <c r="BF542" s="90"/>
      <c r="BG542" s="90"/>
      <c r="BH542" s="90"/>
      <c r="BI542" s="90"/>
      <c r="BJ542" s="90"/>
      <c r="BK542" s="90"/>
      <c r="BL542" s="90"/>
      <c r="BM542" s="90"/>
      <c r="BN542" s="90"/>
      <c r="BO542" s="90"/>
      <c r="BP542" s="90"/>
      <c r="BQ542" s="90"/>
      <c r="BR542" s="90"/>
      <c r="BS542" s="90"/>
      <c r="BT542" s="90"/>
      <c r="BU542" s="90"/>
      <c r="BV542" s="90"/>
      <c r="BW542" s="90"/>
      <c r="BX542" s="90"/>
      <c r="BY542" s="90"/>
      <c r="BZ542" s="90"/>
      <c r="CA542" s="90"/>
    </row>
    <row r="543" spans="1:79" s="86" customFormat="1" x14ac:dyDescent="0.2">
      <c r="A543" s="150"/>
      <c r="B543" s="95"/>
      <c r="C543" s="95"/>
      <c r="D543" s="131"/>
      <c r="E543" s="146"/>
      <c r="F543" s="90"/>
      <c r="G543" s="90"/>
      <c r="H543" s="90"/>
      <c r="I543" s="90"/>
      <c r="J543" s="90"/>
      <c r="K543" s="90"/>
      <c r="L543" s="90"/>
      <c r="M543" s="90"/>
      <c r="N543" s="90"/>
      <c r="O543" s="90"/>
      <c r="P543" s="90"/>
      <c r="Q543" s="90"/>
      <c r="R543" s="90"/>
      <c r="S543" s="90"/>
      <c r="T543" s="90"/>
      <c r="U543" s="90"/>
      <c r="V543" s="90"/>
      <c r="W543" s="90"/>
      <c r="X543" s="90"/>
      <c r="Y543" s="90"/>
      <c r="Z543" s="90"/>
      <c r="AA543" s="90"/>
      <c r="AB543" s="90"/>
      <c r="AC543" s="90"/>
      <c r="AD543" s="90"/>
      <c r="AE543" s="90"/>
      <c r="AF543" s="90"/>
      <c r="AG543" s="90"/>
      <c r="AH543" s="90"/>
      <c r="AI543" s="90"/>
      <c r="AJ543" s="90"/>
      <c r="AK543" s="90"/>
      <c r="AL543" s="90"/>
      <c r="AM543" s="90"/>
      <c r="AN543" s="90"/>
      <c r="AO543" s="90"/>
      <c r="AP543" s="90"/>
      <c r="AQ543" s="90"/>
      <c r="AR543" s="90"/>
      <c r="AS543" s="90"/>
      <c r="AT543" s="90"/>
      <c r="AU543" s="90"/>
      <c r="AV543" s="90"/>
      <c r="AW543" s="90"/>
      <c r="AX543" s="90"/>
      <c r="AY543" s="90"/>
      <c r="AZ543" s="90"/>
      <c r="BA543" s="90"/>
      <c r="BB543" s="90"/>
      <c r="BC543" s="90"/>
      <c r="BD543" s="90"/>
      <c r="BE543" s="90"/>
      <c r="BF543" s="90"/>
      <c r="BG543" s="90"/>
      <c r="BH543" s="90"/>
      <c r="BI543" s="90"/>
      <c r="BJ543" s="90"/>
      <c r="BK543" s="90"/>
      <c r="BL543" s="90"/>
      <c r="BM543" s="90"/>
      <c r="BN543" s="90"/>
      <c r="BO543" s="90"/>
      <c r="BP543" s="90"/>
      <c r="BQ543" s="90"/>
      <c r="BR543" s="90"/>
      <c r="BS543" s="90"/>
      <c r="BT543" s="90"/>
      <c r="BU543" s="90"/>
      <c r="BV543" s="90"/>
      <c r="BW543" s="90"/>
      <c r="BX543" s="90"/>
      <c r="BY543" s="90"/>
      <c r="BZ543" s="90"/>
      <c r="CA543" s="90"/>
    </row>
    <row r="544" spans="1:79" s="86" customFormat="1" x14ac:dyDescent="0.2">
      <c r="A544" s="150"/>
      <c r="B544" s="95"/>
      <c r="C544" s="95"/>
      <c r="D544" s="131"/>
      <c r="E544" s="146"/>
      <c r="F544" s="90"/>
      <c r="G544" s="90"/>
      <c r="H544" s="90"/>
      <c r="I544" s="90"/>
      <c r="J544" s="90"/>
      <c r="K544" s="90"/>
      <c r="L544" s="90"/>
      <c r="M544" s="90"/>
      <c r="N544" s="90"/>
      <c r="O544" s="90"/>
      <c r="P544" s="90"/>
      <c r="Q544" s="90"/>
      <c r="R544" s="90"/>
      <c r="S544" s="90"/>
      <c r="T544" s="90"/>
      <c r="U544" s="90"/>
      <c r="V544" s="90"/>
      <c r="W544" s="90"/>
      <c r="X544" s="90"/>
      <c r="Y544" s="90"/>
      <c r="Z544" s="90"/>
      <c r="AA544" s="90"/>
      <c r="AB544" s="90"/>
      <c r="AC544" s="90"/>
      <c r="AD544" s="90"/>
      <c r="AE544" s="90"/>
      <c r="AF544" s="90"/>
      <c r="AG544" s="90"/>
      <c r="AH544" s="90"/>
      <c r="AI544" s="90"/>
      <c r="AJ544" s="90"/>
      <c r="AK544" s="90"/>
      <c r="AL544" s="90"/>
      <c r="AM544" s="90"/>
      <c r="AN544" s="90"/>
      <c r="AO544" s="90"/>
      <c r="AP544" s="90"/>
      <c r="AQ544" s="90"/>
      <c r="AR544" s="90"/>
      <c r="AS544" s="90"/>
      <c r="AT544" s="90"/>
      <c r="AU544" s="90"/>
      <c r="AV544" s="90"/>
      <c r="AW544" s="90"/>
      <c r="AX544" s="90"/>
      <c r="AY544" s="90"/>
      <c r="AZ544" s="90"/>
      <c r="BA544" s="90"/>
      <c r="BB544" s="90"/>
      <c r="BC544" s="90"/>
      <c r="BD544" s="90"/>
      <c r="BE544" s="90"/>
      <c r="BF544" s="90"/>
      <c r="BG544" s="90"/>
      <c r="BH544" s="90"/>
      <c r="BI544" s="90"/>
      <c r="BJ544" s="90"/>
      <c r="BK544" s="90"/>
      <c r="BL544" s="90"/>
      <c r="BM544" s="90"/>
      <c r="BN544" s="90"/>
      <c r="BO544" s="90"/>
      <c r="BP544" s="90"/>
      <c r="BQ544" s="90"/>
      <c r="BR544" s="90"/>
      <c r="BS544" s="90"/>
      <c r="BT544" s="90"/>
      <c r="BU544" s="90"/>
      <c r="BV544" s="90"/>
      <c r="BW544" s="90"/>
      <c r="BX544" s="90"/>
      <c r="BY544" s="90"/>
      <c r="BZ544" s="90"/>
      <c r="CA544" s="90"/>
    </row>
    <row r="545" spans="1:79" s="86" customFormat="1" x14ac:dyDescent="0.2">
      <c r="A545" s="150"/>
      <c r="B545" s="95"/>
      <c r="C545" s="95"/>
      <c r="D545" s="131"/>
      <c r="E545" s="146"/>
      <c r="F545" s="90"/>
      <c r="G545" s="90"/>
      <c r="H545" s="90"/>
      <c r="I545" s="90"/>
      <c r="J545" s="90"/>
      <c r="K545" s="90"/>
      <c r="L545" s="90"/>
      <c r="M545" s="90"/>
      <c r="N545" s="90"/>
      <c r="O545" s="90"/>
      <c r="P545" s="90"/>
      <c r="Q545" s="90"/>
      <c r="R545" s="90"/>
      <c r="S545" s="90"/>
      <c r="T545" s="90"/>
      <c r="U545" s="90"/>
      <c r="V545" s="90"/>
      <c r="W545" s="90"/>
      <c r="X545" s="90"/>
      <c r="Y545" s="90"/>
      <c r="Z545" s="90"/>
      <c r="AA545" s="90"/>
      <c r="AB545" s="90"/>
      <c r="AC545" s="90"/>
      <c r="AD545" s="90"/>
      <c r="AE545" s="90"/>
      <c r="AF545" s="90"/>
      <c r="AG545" s="90"/>
      <c r="AH545" s="90"/>
      <c r="AI545" s="90"/>
      <c r="AJ545" s="90"/>
      <c r="AK545" s="90"/>
      <c r="AL545" s="90"/>
      <c r="AM545" s="90"/>
      <c r="AN545" s="90"/>
      <c r="AO545" s="90"/>
      <c r="AP545" s="90"/>
      <c r="AQ545" s="90"/>
      <c r="AR545" s="90"/>
      <c r="AS545" s="90"/>
      <c r="AT545" s="90"/>
      <c r="AU545" s="90"/>
      <c r="AV545" s="90"/>
      <c r="AW545" s="90"/>
      <c r="AX545" s="90"/>
      <c r="AY545" s="90"/>
      <c r="AZ545" s="90"/>
      <c r="BA545" s="90"/>
      <c r="BB545" s="90"/>
      <c r="BC545" s="90"/>
      <c r="BD545" s="90"/>
      <c r="BE545" s="90"/>
      <c r="BF545" s="90"/>
      <c r="BG545" s="90"/>
      <c r="BH545" s="90"/>
      <c r="BI545" s="90"/>
      <c r="BJ545" s="90"/>
      <c r="BK545" s="90"/>
      <c r="BL545" s="90"/>
      <c r="BM545" s="90"/>
      <c r="BN545" s="90"/>
      <c r="BO545" s="90"/>
      <c r="BP545" s="90"/>
      <c r="BQ545" s="90"/>
      <c r="BR545" s="90"/>
      <c r="BS545" s="90"/>
      <c r="BT545" s="90"/>
      <c r="BU545" s="90"/>
      <c r="BV545" s="90"/>
      <c r="BW545" s="90"/>
      <c r="BX545" s="90"/>
      <c r="BY545" s="90"/>
      <c r="BZ545" s="90"/>
      <c r="CA545" s="90"/>
    </row>
    <row r="546" spans="1:79" s="86" customFormat="1" x14ac:dyDescent="0.2">
      <c r="A546" s="150"/>
      <c r="B546" s="95"/>
      <c r="C546" s="95"/>
      <c r="D546" s="131"/>
      <c r="E546" s="146"/>
      <c r="F546" s="90"/>
      <c r="G546" s="90"/>
      <c r="H546" s="90"/>
      <c r="I546" s="90"/>
      <c r="J546" s="90"/>
      <c r="K546" s="90"/>
      <c r="L546" s="90"/>
      <c r="M546" s="90"/>
      <c r="N546" s="90"/>
      <c r="O546" s="90"/>
      <c r="P546" s="90"/>
      <c r="Q546" s="90"/>
      <c r="R546" s="90"/>
      <c r="S546" s="90"/>
      <c r="T546" s="90"/>
      <c r="U546" s="90"/>
      <c r="V546" s="90"/>
      <c r="W546" s="90"/>
      <c r="X546" s="90"/>
      <c r="Y546" s="90"/>
      <c r="Z546" s="90"/>
      <c r="AA546" s="90"/>
      <c r="AB546" s="90"/>
      <c r="AC546" s="90"/>
      <c r="AD546" s="90"/>
      <c r="AE546" s="90"/>
      <c r="AF546" s="90"/>
      <c r="AG546" s="90"/>
      <c r="AH546" s="90"/>
      <c r="AI546" s="90"/>
      <c r="AJ546" s="90"/>
      <c r="AK546" s="90"/>
      <c r="AL546" s="90"/>
      <c r="AM546" s="90"/>
      <c r="AN546" s="90"/>
      <c r="AO546" s="90"/>
      <c r="AP546" s="90"/>
      <c r="AQ546" s="90"/>
      <c r="AR546" s="90"/>
      <c r="AS546" s="90"/>
      <c r="AT546" s="90"/>
      <c r="AU546" s="90"/>
      <c r="AV546" s="90"/>
      <c r="AW546" s="90"/>
      <c r="AX546" s="90"/>
      <c r="AY546" s="90"/>
      <c r="AZ546" s="90"/>
      <c r="BA546" s="90"/>
      <c r="BB546" s="90"/>
      <c r="BC546" s="90"/>
      <c r="BD546" s="90"/>
      <c r="BE546" s="90"/>
      <c r="BF546" s="90"/>
      <c r="BG546" s="90"/>
      <c r="BH546" s="90"/>
      <c r="BI546" s="90"/>
      <c r="BJ546" s="90"/>
      <c r="BK546" s="90"/>
      <c r="BL546" s="90"/>
      <c r="BM546" s="90"/>
      <c r="BN546" s="90"/>
      <c r="BO546" s="90"/>
      <c r="BP546" s="90"/>
      <c r="BQ546" s="90"/>
      <c r="BR546" s="90"/>
      <c r="BS546" s="90"/>
      <c r="BT546" s="90"/>
      <c r="BU546" s="90"/>
      <c r="BV546" s="90"/>
      <c r="BW546" s="90"/>
      <c r="BX546" s="90"/>
      <c r="BY546" s="90"/>
      <c r="BZ546" s="90"/>
      <c r="CA546" s="90"/>
    </row>
    <row r="547" spans="1:79" s="86" customFormat="1" x14ac:dyDescent="0.2">
      <c r="A547" s="150"/>
      <c r="B547" s="95"/>
      <c r="C547" s="95"/>
      <c r="D547" s="131"/>
      <c r="E547" s="161"/>
      <c r="F547" s="90"/>
      <c r="G547" s="90"/>
      <c r="H547" s="90"/>
      <c r="I547" s="90"/>
      <c r="J547" s="90"/>
      <c r="K547" s="90"/>
      <c r="L547" s="90"/>
      <c r="M547" s="90"/>
      <c r="N547" s="90"/>
      <c r="O547" s="90"/>
      <c r="P547" s="90"/>
      <c r="Q547" s="90"/>
      <c r="R547" s="90"/>
      <c r="S547" s="90"/>
      <c r="T547" s="90"/>
      <c r="U547" s="90"/>
      <c r="V547" s="90"/>
      <c r="W547" s="90"/>
      <c r="X547" s="90"/>
      <c r="Y547" s="90"/>
      <c r="Z547" s="90"/>
      <c r="AA547" s="90"/>
      <c r="AB547" s="90"/>
      <c r="AC547" s="90"/>
      <c r="AD547" s="90"/>
      <c r="AE547" s="90"/>
      <c r="AF547" s="90"/>
      <c r="AG547" s="90"/>
      <c r="AH547" s="90"/>
      <c r="AI547" s="90"/>
      <c r="AJ547" s="90"/>
      <c r="AK547" s="90"/>
      <c r="AL547" s="90"/>
      <c r="AM547" s="90"/>
      <c r="AN547" s="90"/>
      <c r="AO547" s="90"/>
      <c r="AP547" s="90"/>
      <c r="AQ547" s="90"/>
      <c r="AR547" s="90"/>
      <c r="AS547" s="90"/>
      <c r="AT547" s="90"/>
      <c r="AU547" s="90"/>
      <c r="AV547" s="90"/>
      <c r="AW547" s="90"/>
      <c r="AX547" s="90"/>
      <c r="AY547" s="90"/>
      <c r="AZ547" s="90"/>
      <c r="BA547" s="90"/>
      <c r="BB547" s="90"/>
      <c r="BC547" s="90"/>
      <c r="BD547" s="90"/>
      <c r="BE547" s="90"/>
      <c r="BF547" s="90"/>
      <c r="BG547" s="90"/>
      <c r="BH547" s="90"/>
      <c r="BI547" s="90"/>
      <c r="BJ547" s="90"/>
      <c r="BK547" s="90"/>
      <c r="BL547" s="90"/>
      <c r="BM547" s="90"/>
      <c r="BN547" s="90"/>
      <c r="BO547" s="90"/>
      <c r="BP547" s="90"/>
      <c r="BQ547" s="90"/>
      <c r="BR547" s="90"/>
      <c r="BS547" s="90"/>
      <c r="BT547" s="90"/>
      <c r="BU547" s="90"/>
      <c r="BV547" s="90"/>
      <c r="BW547" s="90"/>
      <c r="BX547" s="90"/>
      <c r="BY547" s="90"/>
      <c r="BZ547" s="90"/>
      <c r="CA547" s="90"/>
    </row>
    <row r="548" spans="1:79" s="86" customFormat="1" x14ac:dyDescent="0.2">
      <c r="A548" s="150"/>
      <c r="B548" s="95"/>
      <c r="C548" s="95"/>
      <c r="D548" s="131"/>
      <c r="E548" s="146"/>
      <c r="F548" s="90"/>
      <c r="G548" s="90"/>
      <c r="H548" s="90"/>
      <c r="I548" s="90"/>
      <c r="J548" s="90"/>
      <c r="K548" s="90"/>
      <c r="L548" s="90"/>
      <c r="M548" s="90"/>
      <c r="N548" s="90"/>
      <c r="O548" s="90"/>
      <c r="P548" s="90"/>
      <c r="Q548" s="90"/>
      <c r="R548" s="90"/>
      <c r="S548" s="90"/>
      <c r="T548" s="90"/>
      <c r="U548" s="90"/>
      <c r="V548" s="90"/>
      <c r="W548" s="90"/>
      <c r="X548" s="90"/>
      <c r="Y548" s="90"/>
      <c r="Z548" s="90"/>
      <c r="AA548" s="90"/>
      <c r="AB548" s="90"/>
      <c r="AC548" s="90"/>
      <c r="AD548" s="90"/>
      <c r="AE548" s="90"/>
      <c r="AF548" s="90"/>
      <c r="AG548" s="90"/>
      <c r="AH548" s="90"/>
      <c r="AI548" s="90"/>
      <c r="AJ548" s="90"/>
      <c r="AK548" s="90"/>
      <c r="AL548" s="90"/>
      <c r="AM548" s="90"/>
      <c r="AN548" s="90"/>
      <c r="AO548" s="90"/>
      <c r="AP548" s="90"/>
      <c r="AQ548" s="90"/>
      <c r="AR548" s="90"/>
      <c r="AS548" s="90"/>
      <c r="AT548" s="90"/>
      <c r="AU548" s="90"/>
      <c r="AV548" s="90"/>
      <c r="AW548" s="90"/>
      <c r="AX548" s="90"/>
      <c r="AY548" s="90"/>
      <c r="AZ548" s="90"/>
      <c r="BA548" s="90"/>
      <c r="BB548" s="90"/>
      <c r="BC548" s="90"/>
      <c r="BD548" s="90"/>
      <c r="BE548" s="90"/>
      <c r="BF548" s="90"/>
      <c r="BG548" s="90"/>
      <c r="BH548" s="90"/>
      <c r="BI548" s="90"/>
      <c r="BJ548" s="90"/>
      <c r="BK548" s="90"/>
      <c r="BL548" s="90"/>
      <c r="BM548" s="90"/>
      <c r="BN548" s="90"/>
      <c r="BO548" s="90"/>
      <c r="BP548" s="90"/>
      <c r="BQ548" s="90"/>
      <c r="BR548" s="90"/>
      <c r="BS548" s="90"/>
      <c r="BT548" s="90"/>
      <c r="BU548" s="90"/>
      <c r="BV548" s="90"/>
      <c r="BW548" s="90"/>
      <c r="BX548" s="90"/>
      <c r="BY548" s="90"/>
      <c r="BZ548" s="90"/>
      <c r="CA548" s="90"/>
    </row>
    <row r="549" spans="1:79" s="86" customFormat="1" x14ac:dyDescent="0.2">
      <c r="A549" s="150"/>
      <c r="B549" s="95"/>
      <c r="C549" s="95"/>
      <c r="D549" s="131"/>
      <c r="E549" s="146"/>
      <c r="F549" s="90"/>
      <c r="G549" s="90"/>
      <c r="H549" s="90"/>
      <c r="I549" s="90"/>
      <c r="J549" s="90"/>
      <c r="K549" s="90"/>
      <c r="L549" s="90"/>
      <c r="M549" s="90"/>
      <c r="N549" s="90"/>
      <c r="O549" s="90"/>
      <c r="P549" s="90"/>
      <c r="Q549" s="90"/>
      <c r="R549" s="90"/>
      <c r="S549" s="90"/>
      <c r="T549" s="90"/>
      <c r="U549" s="90"/>
      <c r="V549" s="90"/>
      <c r="W549" s="90"/>
      <c r="X549" s="90"/>
      <c r="Y549" s="90"/>
      <c r="Z549" s="90"/>
      <c r="AA549" s="90"/>
      <c r="AB549" s="90"/>
      <c r="AC549" s="90"/>
      <c r="AD549" s="90"/>
      <c r="AE549" s="90"/>
      <c r="AF549" s="90"/>
      <c r="AG549" s="90"/>
      <c r="AH549" s="90"/>
      <c r="AI549" s="90"/>
      <c r="AJ549" s="90"/>
      <c r="AK549" s="90"/>
      <c r="AL549" s="90"/>
      <c r="AM549" s="90"/>
      <c r="AN549" s="90"/>
      <c r="AO549" s="90"/>
      <c r="AP549" s="90"/>
      <c r="AQ549" s="90"/>
      <c r="AR549" s="90"/>
      <c r="AS549" s="90"/>
      <c r="AT549" s="90"/>
      <c r="AU549" s="90"/>
      <c r="AV549" s="90"/>
      <c r="AW549" s="90"/>
      <c r="AX549" s="90"/>
      <c r="AY549" s="90"/>
      <c r="AZ549" s="90"/>
      <c r="BA549" s="90"/>
      <c r="BB549" s="90"/>
      <c r="BC549" s="90"/>
      <c r="BD549" s="90"/>
      <c r="BE549" s="90"/>
      <c r="BF549" s="90"/>
      <c r="BG549" s="90"/>
      <c r="BH549" s="90"/>
      <c r="BI549" s="90"/>
      <c r="BJ549" s="90"/>
      <c r="BK549" s="90"/>
      <c r="BL549" s="90"/>
      <c r="BM549" s="90"/>
      <c r="BN549" s="90"/>
      <c r="BO549" s="90"/>
      <c r="BP549" s="90"/>
      <c r="BQ549" s="90"/>
      <c r="BR549" s="90"/>
      <c r="BS549" s="90"/>
      <c r="BT549" s="90"/>
      <c r="BU549" s="90"/>
      <c r="BV549" s="90"/>
      <c r="BW549" s="90"/>
      <c r="BX549" s="90"/>
      <c r="BY549" s="90"/>
      <c r="BZ549" s="90"/>
      <c r="CA549" s="90"/>
    </row>
    <row r="550" spans="1:79" s="86" customFormat="1" x14ac:dyDescent="0.2">
      <c r="A550" s="150"/>
      <c r="B550" s="95"/>
      <c r="C550" s="95"/>
      <c r="D550" s="131"/>
      <c r="E550" s="146"/>
      <c r="F550" s="90"/>
      <c r="G550" s="90"/>
      <c r="H550" s="90"/>
      <c r="I550" s="90"/>
      <c r="J550" s="90"/>
      <c r="K550" s="90"/>
      <c r="L550" s="90"/>
      <c r="M550" s="90"/>
      <c r="N550" s="90"/>
      <c r="O550" s="90"/>
      <c r="P550" s="90"/>
      <c r="Q550" s="90"/>
      <c r="R550" s="90"/>
      <c r="S550" s="90"/>
      <c r="T550" s="90"/>
      <c r="U550" s="90"/>
      <c r="V550" s="90"/>
      <c r="W550" s="90"/>
      <c r="X550" s="90"/>
      <c r="Y550" s="90"/>
      <c r="Z550" s="90"/>
      <c r="AA550" s="90"/>
      <c r="AB550" s="90"/>
      <c r="AC550" s="90"/>
      <c r="AD550" s="90"/>
      <c r="AE550" s="90"/>
      <c r="AF550" s="90"/>
      <c r="AG550" s="90"/>
      <c r="AH550" s="90"/>
      <c r="AI550" s="90"/>
      <c r="AJ550" s="90"/>
      <c r="AK550" s="90"/>
      <c r="AL550" s="90"/>
      <c r="AM550" s="90"/>
      <c r="AN550" s="90"/>
      <c r="AO550" s="90"/>
      <c r="AP550" s="90"/>
      <c r="AQ550" s="90"/>
      <c r="AR550" s="90"/>
      <c r="AS550" s="90"/>
      <c r="AT550" s="90"/>
      <c r="AU550" s="90"/>
      <c r="AV550" s="90"/>
      <c r="AW550" s="90"/>
      <c r="AX550" s="90"/>
      <c r="AY550" s="90"/>
      <c r="AZ550" s="90"/>
      <c r="BA550" s="90"/>
      <c r="BB550" s="90"/>
      <c r="BC550" s="90"/>
      <c r="BD550" s="90"/>
      <c r="BE550" s="90"/>
      <c r="BF550" s="90"/>
      <c r="BG550" s="90"/>
      <c r="BH550" s="90"/>
      <c r="BI550" s="90"/>
      <c r="BJ550" s="90"/>
      <c r="BK550" s="90"/>
      <c r="BL550" s="90"/>
      <c r="BM550" s="90"/>
      <c r="BN550" s="90"/>
      <c r="BO550" s="90"/>
      <c r="BP550" s="90"/>
      <c r="BQ550" s="90"/>
      <c r="BR550" s="90"/>
      <c r="BS550" s="90"/>
      <c r="BT550" s="90"/>
      <c r="BU550" s="90"/>
      <c r="BV550" s="90"/>
      <c r="BW550" s="90"/>
      <c r="BX550" s="90"/>
      <c r="BY550" s="90"/>
      <c r="BZ550" s="90"/>
      <c r="CA550" s="90"/>
    </row>
    <row r="551" spans="1:79" s="86" customFormat="1" x14ac:dyDescent="0.2">
      <c r="A551" s="150"/>
      <c r="B551" s="95"/>
      <c r="C551" s="95"/>
      <c r="D551" s="131"/>
      <c r="E551" s="146"/>
      <c r="F551" s="90"/>
      <c r="G551" s="90"/>
      <c r="H551" s="90"/>
      <c r="I551" s="90"/>
      <c r="J551" s="90"/>
      <c r="K551" s="90"/>
      <c r="L551" s="90"/>
      <c r="M551" s="90"/>
      <c r="N551" s="90"/>
      <c r="O551" s="90"/>
      <c r="P551" s="90"/>
      <c r="Q551" s="90"/>
      <c r="R551" s="90"/>
      <c r="S551" s="90"/>
      <c r="T551" s="90"/>
      <c r="U551" s="90"/>
      <c r="V551" s="90"/>
      <c r="W551" s="90"/>
      <c r="X551" s="90"/>
      <c r="Y551" s="90"/>
      <c r="Z551" s="90"/>
      <c r="AA551" s="90"/>
      <c r="AB551" s="90"/>
      <c r="AC551" s="90"/>
      <c r="AD551" s="90"/>
      <c r="AE551" s="90"/>
      <c r="AF551" s="90"/>
      <c r="AG551" s="90"/>
      <c r="AH551" s="90"/>
      <c r="AI551" s="90"/>
      <c r="AJ551" s="90"/>
      <c r="AK551" s="90"/>
      <c r="AL551" s="90"/>
      <c r="AM551" s="90"/>
      <c r="AN551" s="90"/>
      <c r="AO551" s="90"/>
      <c r="AP551" s="90"/>
      <c r="AQ551" s="90"/>
      <c r="AR551" s="90"/>
      <c r="AS551" s="90"/>
      <c r="AT551" s="90"/>
      <c r="AU551" s="90"/>
      <c r="AV551" s="90"/>
      <c r="AW551" s="90"/>
      <c r="AX551" s="90"/>
      <c r="AY551" s="90"/>
      <c r="AZ551" s="90"/>
      <c r="BA551" s="90"/>
      <c r="BB551" s="90"/>
      <c r="BC551" s="90"/>
      <c r="BD551" s="90"/>
      <c r="BE551" s="90"/>
      <c r="BF551" s="90"/>
      <c r="BG551" s="90"/>
      <c r="BH551" s="90"/>
      <c r="BI551" s="90"/>
      <c r="BJ551" s="90"/>
      <c r="BK551" s="90"/>
      <c r="BL551" s="90"/>
      <c r="BM551" s="90"/>
      <c r="BN551" s="90"/>
      <c r="BO551" s="90"/>
      <c r="BP551" s="90"/>
      <c r="BQ551" s="90"/>
      <c r="BR551" s="90"/>
      <c r="BS551" s="90"/>
      <c r="BT551" s="90"/>
      <c r="BU551" s="90"/>
      <c r="BV551" s="90"/>
      <c r="BW551" s="90"/>
      <c r="BX551" s="90"/>
      <c r="BY551" s="90"/>
      <c r="BZ551" s="90"/>
      <c r="CA551" s="90"/>
    </row>
    <row r="552" spans="1:79" s="86" customFormat="1" x14ac:dyDescent="0.2">
      <c r="A552" s="150"/>
      <c r="B552" s="95"/>
      <c r="C552" s="95"/>
      <c r="D552" s="131"/>
      <c r="E552" s="146"/>
      <c r="F552" s="90"/>
      <c r="G552" s="90"/>
      <c r="H552" s="90"/>
      <c r="I552" s="90"/>
      <c r="J552" s="90"/>
      <c r="K552" s="90"/>
      <c r="L552" s="90"/>
      <c r="M552" s="90"/>
      <c r="N552" s="90"/>
      <c r="O552" s="90"/>
      <c r="P552" s="90"/>
      <c r="Q552" s="90"/>
      <c r="R552" s="90"/>
      <c r="S552" s="90"/>
      <c r="T552" s="90"/>
      <c r="U552" s="90"/>
      <c r="V552" s="90"/>
      <c r="W552" s="90"/>
      <c r="X552" s="90"/>
      <c r="Y552" s="90"/>
      <c r="Z552" s="90"/>
      <c r="AA552" s="90"/>
      <c r="AB552" s="90"/>
      <c r="AC552" s="90"/>
      <c r="AD552" s="90"/>
      <c r="AE552" s="90"/>
      <c r="AF552" s="90"/>
      <c r="AG552" s="90"/>
      <c r="AH552" s="90"/>
      <c r="AI552" s="90"/>
      <c r="AJ552" s="90"/>
      <c r="AK552" s="90"/>
      <c r="AL552" s="90"/>
      <c r="AM552" s="90"/>
      <c r="AN552" s="90"/>
      <c r="AO552" s="90"/>
      <c r="AP552" s="90"/>
      <c r="AQ552" s="90"/>
      <c r="AR552" s="90"/>
      <c r="AS552" s="90"/>
      <c r="AT552" s="90"/>
      <c r="AU552" s="90"/>
      <c r="AV552" s="90"/>
      <c r="AW552" s="90"/>
      <c r="AX552" s="90"/>
      <c r="AY552" s="90"/>
      <c r="AZ552" s="90"/>
      <c r="BA552" s="90"/>
      <c r="BB552" s="90"/>
      <c r="BC552" s="90"/>
      <c r="BD552" s="90"/>
      <c r="BE552" s="90"/>
      <c r="BF552" s="90"/>
      <c r="BG552" s="90"/>
      <c r="BH552" s="90"/>
      <c r="BI552" s="90"/>
      <c r="BJ552" s="90"/>
      <c r="BK552" s="90"/>
      <c r="BL552" s="90"/>
      <c r="BM552" s="90"/>
      <c r="BN552" s="90"/>
      <c r="BO552" s="90"/>
      <c r="BP552" s="90"/>
      <c r="BQ552" s="90"/>
      <c r="BR552" s="90"/>
      <c r="BS552" s="90"/>
      <c r="BT552" s="90"/>
      <c r="BU552" s="90"/>
      <c r="BV552" s="90"/>
      <c r="BW552" s="90"/>
      <c r="BX552" s="90"/>
      <c r="BY552" s="90"/>
      <c r="BZ552" s="90"/>
      <c r="CA552" s="90"/>
    </row>
    <row r="553" spans="1:79" s="86" customFormat="1" x14ac:dyDescent="0.2">
      <c r="A553" s="158"/>
      <c r="B553" s="129"/>
      <c r="C553" s="129"/>
      <c r="D553" s="131"/>
      <c r="E553" s="162"/>
      <c r="F553" s="90"/>
      <c r="G553" s="90"/>
      <c r="H553" s="90"/>
      <c r="I553" s="90"/>
      <c r="J553" s="90"/>
      <c r="K553" s="90"/>
      <c r="L553" s="90"/>
      <c r="M553" s="90"/>
      <c r="N553" s="90"/>
      <c r="O553" s="90"/>
      <c r="P553" s="90"/>
      <c r="Q553" s="90"/>
      <c r="R553" s="90"/>
      <c r="S553" s="90"/>
      <c r="T553" s="90"/>
      <c r="U553" s="90"/>
      <c r="V553" s="90"/>
      <c r="W553" s="90"/>
      <c r="X553" s="90"/>
      <c r="Y553" s="90"/>
      <c r="Z553" s="90"/>
      <c r="AA553" s="90"/>
      <c r="AB553" s="90"/>
      <c r="AC553" s="90"/>
      <c r="AD553" s="90"/>
      <c r="AE553" s="90"/>
      <c r="AF553" s="90"/>
      <c r="AG553" s="90"/>
      <c r="AH553" s="90"/>
      <c r="AI553" s="90"/>
      <c r="AJ553" s="90"/>
      <c r="AK553" s="90"/>
      <c r="AL553" s="90"/>
      <c r="AM553" s="90"/>
      <c r="AN553" s="90"/>
      <c r="AO553" s="90"/>
      <c r="AP553" s="90"/>
      <c r="AQ553" s="90"/>
      <c r="AR553" s="90"/>
      <c r="AS553" s="90"/>
      <c r="AT553" s="90"/>
      <c r="AU553" s="90"/>
      <c r="AV553" s="90"/>
      <c r="AW553" s="90"/>
      <c r="AX553" s="90"/>
      <c r="AY553" s="90"/>
      <c r="AZ553" s="90"/>
      <c r="BA553" s="90"/>
      <c r="BB553" s="90"/>
      <c r="BC553" s="90"/>
      <c r="BD553" s="90"/>
      <c r="BE553" s="90"/>
      <c r="BF553" s="90"/>
      <c r="BG553" s="90"/>
      <c r="BH553" s="90"/>
      <c r="BI553" s="90"/>
      <c r="BJ553" s="90"/>
      <c r="BK553" s="90"/>
      <c r="BL553" s="90"/>
      <c r="BM553" s="90"/>
      <c r="BN553" s="90"/>
      <c r="BO553" s="90"/>
      <c r="BP553" s="90"/>
      <c r="BQ553" s="90"/>
      <c r="BR553" s="90"/>
      <c r="BS553" s="90"/>
      <c r="BT553" s="90"/>
      <c r="BU553" s="90"/>
      <c r="BV553" s="90"/>
      <c r="BW553" s="90"/>
      <c r="BX553" s="90"/>
      <c r="BY553" s="90"/>
      <c r="BZ553" s="90"/>
      <c r="CA553" s="90"/>
    </row>
    <row r="554" spans="1:79" s="86" customFormat="1" x14ac:dyDescent="0.2">
      <c r="A554" s="150"/>
      <c r="B554" s="95"/>
      <c r="C554" s="95"/>
      <c r="D554" s="131"/>
      <c r="E554" s="146"/>
      <c r="F554" s="90"/>
      <c r="G554" s="90"/>
      <c r="H554" s="90"/>
      <c r="I554" s="90"/>
      <c r="J554" s="90"/>
      <c r="K554" s="90"/>
      <c r="L554" s="90"/>
      <c r="M554" s="90"/>
      <c r="N554" s="90"/>
      <c r="O554" s="90"/>
      <c r="P554" s="90"/>
      <c r="Q554" s="90"/>
      <c r="R554" s="90"/>
      <c r="S554" s="90"/>
      <c r="T554" s="90"/>
      <c r="U554" s="90"/>
      <c r="V554" s="90"/>
      <c r="W554" s="90"/>
      <c r="X554" s="90"/>
      <c r="Y554" s="90"/>
      <c r="Z554" s="90"/>
      <c r="AA554" s="90"/>
      <c r="AB554" s="90"/>
      <c r="AC554" s="90"/>
      <c r="AD554" s="90"/>
      <c r="AE554" s="90"/>
      <c r="AF554" s="90"/>
      <c r="AG554" s="90"/>
      <c r="AH554" s="90"/>
      <c r="AI554" s="90"/>
      <c r="AJ554" s="90"/>
      <c r="AK554" s="90"/>
      <c r="AL554" s="90"/>
      <c r="AM554" s="90"/>
      <c r="AN554" s="90"/>
      <c r="AO554" s="90"/>
      <c r="AP554" s="90"/>
      <c r="AQ554" s="90"/>
      <c r="AR554" s="90"/>
      <c r="AS554" s="90"/>
      <c r="AT554" s="90"/>
      <c r="AU554" s="90"/>
      <c r="AV554" s="90"/>
      <c r="AW554" s="90"/>
      <c r="AX554" s="90"/>
      <c r="AY554" s="90"/>
      <c r="AZ554" s="90"/>
      <c r="BA554" s="90"/>
      <c r="BB554" s="90"/>
      <c r="BC554" s="90"/>
      <c r="BD554" s="90"/>
      <c r="BE554" s="90"/>
      <c r="BF554" s="90"/>
      <c r="BG554" s="90"/>
      <c r="BH554" s="90"/>
      <c r="BI554" s="90"/>
      <c r="BJ554" s="90"/>
      <c r="BK554" s="90"/>
      <c r="BL554" s="90"/>
      <c r="BM554" s="90"/>
      <c r="BN554" s="90"/>
      <c r="BO554" s="90"/>
      <c r="BP554" s="90"/>
      <c r="BQ554" s="90"/>
      <c r="BR554" s="90"/>
      <c r="BS554" s="90"/>
      <c r="BT554" s="90"/>
      <c r="BU554" s="90"/>
      <c r="BV554" s="90"/>
      <c r="BW554" s="90"/>
      <c r="BX554" s="90"/>
      <c r="BY554" s="90"/>
      <c r="BZ554" s="90"/>
      <c r="CA554" s="90"/>
    </row>
    <row r="555" spans="1:79" s="86" customFormat="1" x14ac:dyDescent="0.2">
      <c r="A555" s="150"/>
      <c r="B555" s="95"/>
      <c r="C555" s="95"/>
      <c r="D555" s="131"/>
      <c r="E555" s="146"/>
      <c r="F555" s="90"/>
      <c r="G555" s="90"/>
      <c r="H555" s="90"/>
      <c r="I555" s="90"/>
      <c r="J555" s="90"/>
      <c r="K555" s="90"/>
      <c r="L555" s="90"/>
      <c r="M555" s="90"/>
      <c r="N555" s="90"/>
      <c r="O555" s="90"/>
      <c r="P555" s="90"/>
      <c r="Q555" s="90"/>
      <c r="R555" s="90"/>
      <c r="S555" s="90"/>
      <c r="T555" s="90"/>
      <c r="U555" s="90"/>
      <c r="V555" s="90"/>
      <c r="W555" s="90"/>
      <c r="X555" s="90"/>
      <c r="Y555" s="90"/>
      <c r="Z555" s="90"/>
      <c r="AA555" s="90"/>
      <c r="AB555" s="90"/>
      <c r="AC555" s="90"/>
      <c r="AD555" s="90"/>
      <c r="AE555" s="90"/>
      <c r="AF555" s="90"/>
      <c r="AG555" s="90"/>
      <c r="AH555" s="90"/>
      <c r="AI555" s="90"/>
      <c r="AJ555" s="90"/>
      <c r="AK555" s="90"/>
      <c r="AL555" s="90"/>
      <c r="AM555" s="90"/>
      <c r="AN555" s="90"/>
      <c r="AO555" s="90"/>
      <c r="AP555" s="90"/>
      <c r="AQ555" s="90"/>
      <c r="AR555" s="90"/>
      <c r="AS555" s="90"/>
      <c r="AT555" s="90"/>
      <c r="AU555" s="90"/>
      <c r="AV555" s="90"/>
      <c r="AW555" s="90"/>
      <c r="AX555" s="90"/>
      <c r="AY555" s="90"/>
      <c r="AZ555" s="90"/>
      <c r="BA555" s="90"/>
      <c r="BB555" s="90"/>
      <c r="BC555" s="90"/>
      <c r="BD555" s="90"/>
      <c r="BE555" s="90"/>
      <c r="BF555" s="90"/>
      <c r="BG555" s="90"/>
      <c r="BH555" s="90"/>
      <c r="BI555" s="90"/>
      <c r="BJ555" s="90"/>
      <c r="BK555" s="90"/>
      <c r="BL555" s="90"/>
      <c r="BM555" s="90"/>
      <c r="BN555" s="90"/>
      <c r="BO555" s="90"/>
      <c r="BP555" s="90"/>
      <c r="BQ555" s="90"/>
      <c r="BR555" s="90"/>
      <c r="BS555" s="90"/>
      <c r="BT555" s="90"/>
      <c r="BU555" s="90"/>
      <c r="BV555" s="90"/>
      <c r="BW555" s="90"/>
      <c r="BX555" s="90"/>
      <c r="BY555" s="90"/>
      <c r="BZ555" s="90"/>
      <c r="CA555" s="90"/>
    </row>
    <row r="556" spans="1:79" s="86" customFormat="1" x14ac:dyDescent="0.2">
      <c r="A556" s="150"/>
      <c r="B556" s="95"/>
      <c r="C556" s="95"/>
      <c r="D556" s="131"/>
      <c r="E556" s="146"/>
      <c r="F556" s="90"/>
      <c r="G556" s="90"/>
      <c r="H556" s="90"/>
      <c r="I556" s="90"/>
      <c r="J556" s="90"/>
      <c r="K556" s="90"/>
      <c r="L556" s="90"/>
      <c r="M556" s="90"/>
      <c r="N556" s="90"/>
      <c r="O556" s="90"/>
      <c r="P556" s="90"/>
      <c r="Q556" s="90"/>
      <c r="R556" s="90"/>
      <c r="S556" s="90"/>
      <c r="T556" s="90"/>
      <c r="U556" s="90"/>
      <c r="V556" s="90"/>
      <c r="W556" s="90"/>
      <c r="X556" s="90"/>
      <c r="Y556" s="90"/>
      <c r="Z556" s="90"/>
      <c r="AA556" s="90"/>
      <c r="AB556" s="90"/>
      <c r="AC556" s="90"/>
      <c r="AD556" s="90"/>
      <c r="AE556" s="90"/>
      <c r="AF556" s="90"/>
      <c r="AG556" s="90"/>
      <c r="AH556" s="90"/>
      <c r="AI556" s="90"/>
      <c r="AJ556" s="90"/>
      <c r="AK556" s="90"/>
      <c r="AL556" s="90"/>
      <c r="AM556" s="90"/>
      <c r="AN556" s="90"/>
      <c r="AO556" s="90"/>
      <c r="AP556" s="90"/>
      <c r="AQ556" s="90"/>
      <c r="AR556" s="90"/>
      <c r="AS556" s="90"/>
      <c r="AT556" s="90"/>
      <c r="AU556" s="90"/>
      <c r="AV556" s="90"/>
      <c r="AW556" s="90"/>
      <c r="AX556" s="90"/>
      <c r="AY556" s="90"/>
      <c r="AZ556" s="90"/>
      <c r="BA556" s="90"/>
      <c r="BB556" s="90"/>
      <c r="BC556" s="90"/>
      <c r="BD556" s="90"/>
      <c r="BE556" s="90"/>
      <c r="BF556" s="90"/>
      <c r="BG556" s="90"/>
      <c r="BH556" s="90"/>
      <c r="BI556" s="90"/>
      <c r="BJ556" s="90"/>
      <c r="BK556" s="90"/>
      <c r="BL556" s="90"/>
      <c r="BM556" s="90"/>
      <c r="BN556" s="90"/>
      <c r="BO556" s="90"/>
      <c r="BP556" s="90"/>
      <c r="BQ556" s="90"/>
      <c r="BR556" s="90"/>
      <c r="BS556" s="90"/>
      <c r="BT556" s="90"/>
      <c r="BU556" s="90"/>
      <c r="BV556" s="90"/>
      <c r="BW556" s="90"/>
      <c r="BX556" s="90"/>
      <c r="BY556" s="90"/>
      <c r="BZ556" s="90"/>
      <c r="CA556" s="90"/>
    </row>
    <row r="557" spans="1:79" s="86" customFormat="1" x14ac:dyDescent="0.2">
      <c r="A557" s="150"/>
      <c r="B557" s="95"/>
      <c r="C557" s="95"/>
      <c r="D557" s="131"/>
      <c r="E557" s="146"/>
      <c r="F557" s="90"/>
      <c r="G557" s="90"/>
      <c r="H557" s="90"/>
      <c r="I557" s="90"/>
      <c r="J557" s="90"/>
      <c r="K557" s="90"/>
      <c r="L557" s="90"/>
      <c r="M557" s="90"/>
      <c r="N557" s="90"/>
      <c r="O557" s="90"/>
      <c r="P557" s="90"/>
      <c r="Q557" s="90"/>
      <c r="R557" s="90"/>
      <c r="S557" s="90"/>
      <c r="T557" s="90"/>
      <c r="U557" s="90"/>
      <c r="V557" s="90"/>
      <c r="W557" s="90"/>
      <c r="X557" s="90"/>
      <c r="Y557" s="90"/>
      <c r="Z557" s="90"/>
      <c r="AA557" s="90"/>
      <c r="AB557" s="90"/>
      <c r="AC557" s="90"/>
      <c r="AD557" s="90"/>
      <c r="AE557" s="90"/>
      <c r="AF557" s="90"/>
      <c r="AG557" s="90"/>
      <c r="AH557" s="90"/>
      <c r="AI557" s="90"/>
      <c r="AJ557" s="90"/>
      <c r="AK557" s="90"/>
      <c r="AL557" s="90"/>
      <c r="AM557" s="90"/>
      <c r="AN557" s="90"/>
      <c r="AO557" s="90"/>
      <c r="AP557" s="90"/>
      <c r="AQ557" s="90"/>
      <c r="AR557" s="90"/>
      <c r="AS557" s="90"/>
      <c r="AT557" s="90"/>
      <c r="AU557" s="90"/>
      <c r="AV557" s="90"/>
      <c r="AW557" s="90"/>
      <c r="AX557" s="90"/>
      <c r="AY557" s="90"/>
      <c r="AZ557" s="90"/>
      <c r="BA557" s="90"/>
      <c r="BB557" s="90"/>
      <c r="BC557" s="90"/>
      <c r="BD557" s="90"/>
      <c r="BE557" s="90"/>
      <c r="BF557" s="90"/>
      <c r="BG557" s="90"/>
      <c r="BH557" s="90"/>
      <c r="BI557" s="90"/>
      <c r="BJ557" s="90"/>
      <c r="BK557" s="90"/>
      <c r="BL557" s="90"/>
      <c r="BM557" s="90"/>
      <c r="BN557" s="90"/>
      <c r="BO557" s="90"/>
      <c r="BP557" s="90"/>
      <c r="BQ557" s="90"/>
      <c r="BR557" s="90"/>
      <c r="BS557" s="90"/>
      <c r="BT557" s="90"/>
      <c r="BU557" s="90"/>
      <c r="BV557" s="90"/>
      <c r="BW557" s="90"/>
      <c r="BX557" s="90"/>
      <c r="BY557" s="90"/>
      <c r="BZ557" s="90"/>
      <c r="CA557" s="90"/>
    </row>
    <row r="558" spans="1:79" s="86" customFormat="1" x14ac:dyDescent="0.2">
      <c r="A558" s="150"/>
      <c r="B558" s="95"/>
      <c r="C558" s="95"/>
      <c r="D558" s="131"/>
      <c r="E558" s="146"/>
      <c r="F558" s="90"/>
      <c r="G558" s="90"/>
      <c r="H558" s="90"/>
      <c r="I558" s="90"/>
      <c r="J558" s="90"/>
      <c r="K558" s="90"/>
      <c r="L558" s="90"/>
      <c r="M558" s="90"/>
      <c r="N558" s="90"/>
      <c r="O558" s="90"/>
      <c r="P558" s="90"/>
      <c r="Q558" s="90"/>
      <c r="R558" s="90"/>
      <c r="S558" s="90"/>
      <c r="T558" s="90"/>
      <c r="U558" s="90"/>
      <c r="V558" s="90"/>
      <c r="W558" s="90"/>
      <c r="X558" s="90"/>
      <c r="Y558" s="90"/>
      <c r="Z558" s="90"/>
      <c r="AA558" s="90"/>
      <c r="AB558" s="90"/>
      <c r="AC558" s="90"/>
      <c r="AD558" s="90"/>
      <c r="AE558" s="90"/>
      <c r="AF558" s="90"/>
      <c r="AG558" s="90"/>
      <c r="AH558" s="90"/>
      <c r="AI558" s="90"/>
      <c r="AJ558" s="90"/>
      <c r="AK558" s="90"/>
      <c r="AL558" s="90"/>
      <c r="AM558" s="90"/>
      <c r="AN558" s="90"/>
      <c r="AO558" s="90"/>
      <c r="AP558" s="90"/>
      <c r="AQ558" s="90"/>
      <c r="AR558" s="90"/>
      <c r="AS558" s="90"/>
      <c r="AT558" s="90"/>
      <c r="AU558" s="90"/>
      <c r="AV558" s="90"/>
      <c r="AW558" s="90"/>
      <c r="AX558" s="90"/>
      <c r="AY558" s="90"/>
      <c r="AZ558" s="90"/>
      <c r="BA558" s="90"/>
      <c r="BB558" s="90"/>
      <c r="BC558" s="90"/>
      <c r="BD558" s="90"/>
      <c r="BE558" s="90"/>
      <c r="BF558" s="90"/>
      <c r="BG558" s="90"/>
      <c r="BH558" s="90"/>
      <c r="BI558" s="90"/>
      <c r="BJ558" s="90"/>
      <c r="BK558" s="90"/>
      <c r="BL558" s="90"/>
      <c r="BM558" s="90"/>
      <c r="BN558" s="90"/>
      <c r="BO558" s="90"/>
      <c r="BP558" s="90"/>
      <c r="BQ558" s="90"/>
      <c r="BR558" s="90"/>
      <c r="BS558" s="90"/>
      <c r="BT558" s="90"/>
      <c r="BU558" s="90"/>
      <c r="BV558" s="90"/>
      <c r="BW558" s="90"/>
      <c r="BX558" s="90"/>
      <c r="BY558" s="90"/>
      <c r="BZ558" s="90"/>
      <c r="CA558" s="90"/>
    </row>
    <row r="559" spans="1:79" s="86" customFormat="1" x14ac:dyDescent="0.2">
      <c r="A559" s="150"/>
      <c r="B559" s="95"/>
      <c r="C559" s="95"/>
      <c r="D559" s="131"/>
      <c r="E559" s="146"/>
      <c r="F559" s="90"/>
      <c r="G559" s="90"/>
      <c r="H559" s="90"/>
      <c r="I559" s="90"/>
      <c r="J559" s="90"/>
      <c r="K559" s="90"/>
      <c r="L559" s="90"/>
      <c r="M559" s="90"/>
      <c r="N559" s="90"/>
      <c r="O559" s="90"/>
      <c r="P559" s="90"/>
      <c r="Q559" s="90"/>
      <c r="R559" s="90"/>
      <c r="S559" s="90"/>
      <c r="T559" s="90"/>
      <c r="U559" s="90"/>
      <c r="V559" s="90"/>
      <c r="W559" s="90"/>
      <c r="X559" s="90"/>
      <c r="Y559" s="90"/>
      <c r="Z559" s="90"/>
      <c r="AA559" s="90"/>
      <c r="AB559" s="90"/>
      <c r="AC559" s="90"/>
      <c r="AD559" s="90"/>
      <c r="AE559" s="90"/>
      <c r="AF559" s="90"/>
      <c r="AG559" s="90"/>
      <c r="AH559" s="90"/>
      <c r="AI559" s="90"/>
      <c r="AJ559" s="90"/>
      <c r="AK559" s="90"/>
      <c r="AL559" s="90"/>
      <c r="AM559" s="90"/>
      <c r="AN559" s="90"/>
      <c r="AO559" s="90"/>
      <c r="AP559" s="90"/>
      <c r="AQ559" s="90"/>
      <c r="AR559" s="90"/>
      <c r="AS559" s="90"/>
      <c r="AT559" s="90"/>
      <c r="AU559" s="90"/>
      <c r="AV559" s="90"/>
      <c r="AW559" s="90"/>
      <c r="AX559" s="90"/>
      <c r="AY559" s="90"/>
      <c r="AZ559" s="90"/>
      <c r="BA559" s="90"/>
      <c r="BB559" s="90"/>
      <c r="BC559" s="90"/>
      <c r="BD559" s="90"/>
      <c r="BE559" s="90"/>
      <c r="BF559" s="90"/>
      <c r="BG559" s="90"/>
      <c r="BH559" s="90"/>
      <c r="BI559" s="90"/>
      <c r="BJ559" s="90"/>
      <c r="BK559" s="90"/>
      <c r="BL559" s="90"/>
      <c r="BM559" s="90"/>
      <c r="BN559" s="90"/>
      <c r="BO559" s="90"/>
      <c r="BP559" s="90"/>
      <c r="BQ559" s="90"/>
      <c r="BR559" s="90"/>
      <c r="BS559" s="90"/>
      <c r="BT559" s="90"/>
      <c r="BU559" s="90"/>
      <c r="BV559" s="90"/>
      <c r="BW559" s="90"/>
      <c r="BX559" s="90"/>
      <c r="BY559" s="90"/>
      <c r="BZ559" s="90"/>
      <c r="CA559" s="90"/>
    </row>
    <row r="560" spans="1:79" s="86" customFormat="1" x14ac:dyDescent="0.2">
      <c r="A560" s="150"/>
      <c r="B560" s="95"/>
      <c r="C560" s="95"/>
      <c r="D560" s="131"/>
      <c r="E560" s="146"/>
      <c r="F560" s="90"/>
      <c r="G560" s="90"/>
      <c r="H560" s="90"/>
      <c r="I560" s="90"/>
      <c r="J560" s="90"/>
      <c r="K560" s="90"/>
      <c r="L560" s="90"/>
      <c r="M560" s="90"/>
      <c r="N560" s="90"/>
      <c r="O560" s="90"/>
      <c r="P560" s="90"/>
      <c r="Q560" s="90"/>
      <c r="R560" s="90"/>
      <c r="S560" s="90"/>
      <c r="T560" s="90"/>
      <c r="U560" s="90"/>
      <c r="V560" s="90"/>
      <c r="W560" s="90"/>
      <c r="X560" s="90"/>
      <c r="Y560" s="90"/>
      <c r="Z560" s="90"/>
      <c r="AA560" s="90"/>
      <c r="AB560" s="90"/>
      <c r="AC560" s="90"/>
      <c r="AD560" s="90"/>
      <c r="AE560" s="90"/>
      <c r="AF560" s="90"/>
      <c r="AG560" s="90"/>
      <c r="AH560" s="90"/>
      <c r="AI560" s="90"/>
      <c r="AJ560" s="90"/>
      <c r="AK560" s="90"/>
      <c r="AL560" s="90"/>
      <c r="AM560" s="90"/>
      <c r="AN560" s="90"/>
      <c r="AO560" s="90"/>
      <c r="AP560" s="90"/>
      <c r="AQ560" s="90"/>
      <c r="AR560" s="90"/>
      <c r="AS560" s="90"/>
      <c r="AT560" s="90"/>
      <c r="AU560" s="90"/>
      <c r="AV560" s="90"/>
      <c r="AW560" s="90"/>
      <c r="AX560" s="90"/>
      <c r="AY560" s="90"/>
      <c r="AZ560" s="90"/>
      <c r="BA560" s="90"/>
      <c r="BB560" s="90"/>
      <c r="BC560" s="90"/>
      <c r="BD560" s="90"/>
      <c r="BE560" s="90"/>
      <c r="BF560" s="90"/>
      <c r="BG560" s="90"/>
      <c r="BH560" s="90"/>
      <c r="BI560" s="90"/>
      <c r="BJ560" s="90"/>
      <c r="BK560" s="90"/>
      <c r="BL560" s="90"/>
      <c r="BM560" s="90"/>
      <c r="BN560" s="90"/>
      <c r="BO560" s="90"/>
      <c r="BP560" s="90"/>
      <c r="BQ560" s="90"/>
      <c r="BR560" s="90"/>
      <c r="BS560" s="90"/>
      <c r="BT560" s="90"/>
      <c r="BU560" s="90"/>
      <c r="BV560" s="90"/>
      <c r="BW560" s="90"/>
      <c r="BX560" s="90"/>
      <c r="BY560" s="90"/>
      <c r="BZ560" s="90"/>
      <c r="CA560" s="90"/>
    </row>
    <row r="561" spans="1:79" s="86" customFormat="1" x14ac:dyDescent="0.2">
      <c r="A561" s="150"/>
      <c r="B561" s="95"/>
      <c r="C561" s="95"/>
      <c r="D561" s="131"/>
      <c r="E561" s="146"/>
      <c r="F561" s="90"/>
      <c r="G561" s="90"/>
      <c r="H561" s="90"/>
      <c r="I561" s="90"/>
      <c r="J561" s="90"/>
      <c r="K561" s="90"/>
      <c r="L561" s="90"/>
      <c r="M561" s="90"/>
      <c r="N561" s="90"/>
      <c r="O561" s="90"/>
      <c r="P561" s="90"/>
      <c r="Q561" s="90"/>
      <c r="R561" s="90"/>
      <c r="S561" s="90"/>
      <c r="T561" s="90"/>
      <c r="U561" s="90"/>
      <c r="V561" s="90"/>
      <c r="W561" s="90"/>
      <c r="X561" s="90"/>
      <c r="Y561" s="90"/>
      <c r="Z561" s="90"/>
      <c r="AA561" s="90"/>
      <c r="AB561" s="90"/>
      <c r="AC561" s="90"/>
      <c r="AD561" s="90"/>
      <c r="AE561" s="90"/>
      <c r="AF561" s="90"/>
      <c r="AG561" s="90"/>
      <c r="AH561" s="90"/>
      <c r="AI561" s="90"/>
      <c r="AJ561" s="90"/>
      <c r="AK561" s="90"/>
      <c r="AL561" s="90"/>
      <c r="AM561" s="90"/>
      <c r="AN561" s="90"/>
      <c r="AO561" s="90"/>
      <c r="AP561" s="90"/>
      <c r="AQ561" s="90"/>
      <c r="AR561" s="90"/>
      <c r="AS561" s="90"/>
      <c r="AT561" s="90"/>
      <c r="AU561" s="90"/>
      <c r="AV561" s="90"/>
      <c r="AW561" s="90"/>
      <c r="AX561" s="90"/>
      <c r="AY561" s="90"/>
      <c r="AZ561" s="90"/>
      <c r="BA561" s="90"/>
      <c r="BB561" s="90"/>
      <c r="BC561" s="90"/>
      <c r="BD561" s="90"/>
      <c r="BE561" s="90"/>
      <c r="BF561" s="90"/>
      <c r="BG561" s="90"/>
      <c r="BH561" s="90"/>
      <c r="BI561" s="90"/>
      <c r="BJ561" s="90"/>
      <c r="BK561" s="90"/>
      <c r="BL561" s="90"/>
      <c r="BM561" s="90"/>
      <c r="BN561" s="90"/>
      <c r="BO561" s="90"/>
      <c r="BP561" s="90"/>
      <c r="BQ561" s="90"/>
      <c r="BR561" s="90"/>
      <c r="BS561" s="90"/>
      <c r="BT561" s="90"/>
      <c r="BU561" s="90"/>
      <c r="BV561" s="90"/>
      <c r="BW561" s="90"/>
      <c r="BX561" s="90"/>
      <c r="BY561" s="90"/>
      <c r="BZ561" s="90"/>
      <c r="CA561" s="90"/>
    </row>
    <row r="562" spans="1:79" s="86" customFormat="1" x14ac:dyDescent="0.2">
      <c r="A562" s="150"/>
      <c r="B562" s="95"/>
      <c r="C562" s="95"/>
      <c r="D562" s="131"/>
      <c r="E562" s="146"/>
      <c r="F562" s="90"/>
      <c r="G562" s="90"/>
      <c r="H562" s="90"/>
      <c r="I562" s="90"/>
      <c r="J562" s="90"/>
      <c r="K562" s="90"/>
      <c r="L562" s="90"/>
      <c r="M562" s="90"/>
      <c r="N562" s="90"/>
      <c r="O562" s="90"/>
      <c r="P562" s="90"/>
      <c r="Q562" s="90"/>
      <c r="R562" s="90"/>
      <c r="S562" s="90"/>
      <c r="T562" s="90"/>
      <c r="U562" s="90"/>
      <c r="V562" s="90"/>
      <c r="W562" s="90"/>
      <c r="X562" s="90"/>
      <c r="Y562" s="90"/>
      <c r="Z562" s="90"/>
      <c r="AA562" s="90"/>
      <c r="AB562" s="90"/>
      <c r="AC562" s="90"/>
      <c r="AD562" s="90"/>
      <c r="AE562" s="90"/>
      <c r="AF562" s="90"/>
      <c r="AG562" s="90"/>
      <c r="AH562" s="90"/>
      <c r="AI562" s="90"/>
      <c r="AJ562" s="90"/>
      <c r="AK562" s="90"/>
      <c r="AL562" s="90"/>
      <c r="AM562" s="90"/>
      <c r="AN562" s="90"/>
      <c r="AO562" s="90"/>
      <c r="AP562" s="90"/>
      <c r="AQ562" s="90"/>
      <c r="AR562" s="90"/>
      <c r="AS562" s="90"/>
      <c r="AT562" s="90"/>
      <c r="AU562" s="90"/>
      <c r="AV562" s="90"/>
      <c r="AW562" s="90"/>
      <c r="AX562" s="90"/>
      <c r="AY562" s="90"/>
      <c r="AZ562" s="90"/>
      <c r="BA562" s="90"/>
      <c r="BB562" s="90"/>
      <c r="BC562" s="90"/>
      <c r="BD562" s="90"/>
      <c r="BE562" s="90"/>
      <c r="BF562" s="90"/>
      <c r="BG562" s="90"/>
      <c r="BH562" s="90"/>
      <c r="BI562" s="90"/>
      <c r="BJ562" s="90"/>
      <c r="BK562" s="90"/>
      <c r="BL562" s="90"/>
      <c r="BM562" s="90"/>
      <c r="BN562" s="90"/>
      <c r="BO562" s="90"/>
      <c r="BP562" s="90"/>
      <c r="BQ562" s="90"/>
      <c r="BR562" s="90"/>
      <c r="BS562" s="90"/>
      <c r="BT562" s="90"/>
      <c r="BU562" s="90"/>
      <c r="BV562" s="90"/>
      <c r="BW562" s="90"/>
      <c r="BX562" s="90"/>
      <c r="BY562" s="90"/>
      <c r="BZ562" s="90"/>
      <c r="CA562" s="90"/>
    </row>
    <row r="563" spans="1:79" s="86" customFormat="1" x14ac:dyDescent="0.2">
      <c r="A563" s="150"/>
      <c r="B563" s="95"/>
      <c r="C563" s="95"/>
      <c r="D563" s="131"/>
      <c r="E563" s="146"/>
      <c r="F563" s="90"/>
      <c r="G563" s="90"/>
      <c r="H563" s="90"/>
      <c r="I563" s="90"/>
      <c r="J563" s="90"/>
      <c r="K563" s="90"/>
      <c r="L563" s="90"/>
      <c r="M563" s="90"/>
      <c r="N563" s="90"/>
      <c r="O563" s="90"/>
      <c r="P563" s="90"/>
      <c r="Q563" s="90"/>
      <c r="R563" s="90"/>
      <c r="S563" s="90"/>
      <c r="T563" s="90"/>
      <c r="U563" s="90"/>
      <c r="V563" s="90"/>
      <c r="W563" s="90"/>
      <c r="X563" s="90"/>
      <c r="Y563" s="90"/>
      <c r="Z563" s="90"/>
      <c r="AA563" s="90"/>
      <c r="AB563" s="90"/>
      <c r="AC563" s="90"/>
      <c r="AD563" s="90"/>
      <c r="AE563" s="90"/>
      <c r="AF563" s="90"/>
      <c r="AG563" s="90"/>
      <c r="AH563" s="90"/>
      <c r="AI563" s="90"/>
      <c r="AJ563" s="90"/>
      <c r="AK563" s="90"/>
      <c r="AL563" s="90"/>
      <c r="AM563" s="90"/>
      <c r="AN563" s="90"/>
      <c r="AO563" s="90"/>
      <c r="AP563" s="90"/>
      <c r="AQ563" s="90"/>
      <c r="AR563" s="90"/>
      <c r="AS563" s="90"/>
      <c r="AT563" s="90"/>
      <c r="AU563" s="90"/>
      <c r="AV563" s="90"/>
      <c r="AW563" s="90"/>
      <c r="AX563" s="90"/>
      <c r="AY563" s="90"/>
      <c r="AZ563" s="90"/>
      <c r="BA563" s="90"/>
      <c r="BB563" s="90"/>
      <c r="BC563" s="90"/>
      <c r="BD563" s="90"/>
      <c r="BE563" s="90"/>
      <c r="BF563" s="90"/>
      <c r="BG563" s="90"/>
      <c r="BH563" s="90"/>
      <c r="BI563" s="90"/>
      <c r="BJ563" s="90"/>
      <c r="BK563" s="90"/>
      <c r="BL563" s="90"/>
      <c r="BM563" s="90"/>
      <c r="BN563" s="90"/>
      <c r="BO563" s="90"/>
      <c r="BP563" s="90"/>
      <c r="BQ563" s="90"/>
      <c r="BR563" s="90"/>
      <c r="BS563" s="90"/>
      <c r="BT563" s="90"/>
      <c r="BU563" s="90"/>
      <c r="BV563" s="90"/>
      <c r="BW563" s="90"/>
      <c r="BX563" s="90"/>
      <c r="BY563" s="90"/>
      <c r="BZ563" s="90"/>
      <c r="CA563" s="90"/>
    </row>
    <row r="564" spans="1:79" s="86" customFormat="1" x14ac:dyDescent="0.2">
      <c r="A564" s="150"/>
      <c r="B564" s="95"/>
      <c r="C564" s="95"/>
      <c r="D564" s="131"/>
      <c r="E564" s="146"/>
      <c r="F564" s="90"/>
      <c r="G564" s="90"/>
      <c r="H564" s="90"/>
      <c r="I564" s="90"/>
      <c r="J564" s="90"/>
      <c r="K564" s="90"/>
      <c r="L564" s="90"/>
      <c r="M564" s="90"/>
      <c r="N564" s="90"/>
      <c r="O564" s="90"/>
      <c r="P564" s="90"/>
      <c r="Q564" s="90"/>
      <c r="R564" s="90"/>
      <c r="S564" s="90"/>
      <c r="T564" s="90"/>
      <c r="U564" s="90"/>
      <c r="V564" s="90"/>
      <c r="W564" s="90"/>
      <c r="X564" s="90"/>
      <c r="Y564" s="90"/>
      <c r="Z564" s="90"/>
      <c r="AA564" s="90"/>
      <c r="AB564" s="90"/>
      <c r="AC564" s="90"/>
      <c r="AD564" s="90"/>
      <c r="AE564" s="90"/>
      <c r="AF564" s="90"/>
      <c r="AG564" s="90"/>
      <c r="AH564" s="90"/>
      <c r="AI564" s="90"/>
      <c r="AJ564" s="90"/>
      <c r="AK564" s="90"/>
      <c r="AL564" s="90"/>
      <c r="AM564" s="90"/>
      <c r="AN564" s="90"/>
      <c r="AO564" s="90"/>
      <c r="AP564" s="90"/>
      <c r="AQ564" s="90"/>
      <c r="AR564" s="90"/>
      <c r="AS564" s="90"/>
      <c r="AT564" s="90"/>
      <c r="AU564" s="90"/>
      <c r="AV564" s="90"/>
      <c r="AW564" s="90"/>
      <c r="AX564" s="90"/>
      <c r="AY564" s="90"/>
      <c r="AZ564" s="90"/>
      <c r="BA564" s="90"/>
      <c r="BB564" s="90"/>
      <c r="BC564" s="90"/>
      <c r="BD564" s="90"/>
      <c r="BE564" s="90"/>
      <c r="BF564" s="90"/>
      <c r="BG564" s="90"/>
      <c r="BH564" s="90"/>
      <c r="BI564" s="90"/>
      <c r="BJ564" s="90"/>
      <c r="BK564" s="90"/>
      <c r="BL564" s="90"/>
      <c r="BM564" s="90"/>
      <c r="BN564" s="90"/>
      <c r="BO564" s="90"/>
      <c r="BP564" s="90"/>
      <c r="BQ564" s="90"/>
      <c r="BR564" s="90"/>
      <c r="BS564" s="90"/>
      <c r="BT564" s="90"/>
      <c r="BU564" s="90"/>
      <c r="BV564" s="90"/>
      <c r="BW564" s="90"/>
      <c r="BX564" s="90"/>
      <c r="BY564" s="90"/>
      <c r="BZ564" s="90"/>
      <c r="CA564" s="90"/>
    </row>
    <row r="565" spans="1:79" s="86" customFormat="1" x14ac:dyDescent="0.2">
      <c r="A565" s="150"/>
      <c r="B565" s="95"/>
      <c r="C565" s="95"/>
      <c r="D565" s="131"/>
      <c r="E565" s="146"/>
      <c r="F565" s="90"/>
      <c r="G565" s="90"/>
      <c r="H565" s="90"/>
      <c r="I565" s="90"/>
      <c r="J565" s="90"/>
      <c r="K565" s="90"/>
      <c r="L565" s="90"/>
      <c r="M565" s="90"/>
      <c r="N565" s="90"/>
      <c r="O565" s="90"/>
      <c r="P565" s="90"/>
      <c r="Q565" s="90"/>
      <c r="R565" s="90"/>
      <c r="S565" s="90"/>
      <c r="T565" s="90"/>
      <c r="U565" s="90"/>
      <c r="V565" s="90"/>
      <c r="W565" s="90"/>
      <c r="X565" s="90"/>
      <c r="Y565" s="90"/>
      <c r="Z565" s="90"/>
      <c r="AA565" s="90"/>
      <c r="AB565" s="90"/>
      <c r="AC565" s="90"/>
      <c r="AD565" s="90"/>
      <c r="AE565" s="90"/>
      <c r="AF565" s="90"/>
      <c r="AG565" s="90"/>
      <c r="AH565" s="90"/>
      <c r="AI565" s="90"/>
      <c r="AJ565" s="90"/>
      <c r="AK565" s="90"/>
      <c r="AL565" s="90"/>
      <c r="AM565" s="90"/>
      <c r="AN565" s="90"/>
      <c r="AO565" s="90"/>
      <c r="AP565" s="90"/>
      <c r="AQ565" s="90"/>
      <c r="AR565" s="90"/>
      <c r="AS565" s="90"/>
      <c r="AT565" s="90"/>
      <c r="AU565" s="90"/>
      <c r="AV565" s="90"/>
      <c r="AW565" s="90"/>
      <c r="AX565" s="90"/>
      <c r="AY565" s="90"/>
      <c r="AZ565" s="90"/>
      <c r="BA565" s="90"/>
      <c r="BB565" s="90"/>
      <c r="BC565" s="90"/>
      <c r="BD565" s="90"/>
      <c r="BE565" s="90"/>
      <c r="BF565" s="90"/>
      <c r="BG565" s="90"/>
      <c r="BH565" s="90"/>
      <c r="BI565" s="90"/>
      <c r="BJ565" s="90"/>
      <c r="BK565" s="90"/>
      <c r="BL565" s="90"/>
      <c r="BM565" s="90"/>
      <c r="BN565" s="90"/>
      <c r="BO565" s="90"/>
      <c r="BP565" s="90"/>
      <c r="BQ565" s="90"/>
      <c r="BR565" s="90"/>
      <c r="BS565" s="90"/>
      <c r="BT565" s="90"/>
      <c r="BU565" s="90"/>
      <c r="BV565" s="90"/>
      <c r="BW565" s="90"/>
      <c r="BX565" s="90"/>
      <c r="BY565" s="90"/>
      <c r="BZ565" s="90"/>
      <c r="CA565" s="90"/>
    </row>
    <row r="566" spans="1:79" s="86" customFormat="1" x14ac:dyDescent="0.2">
      <c r="A566" s="150"/>
      <c r="B566" s="95"/>
      <c r="C566" s="95"/>
      <c r="D566" s="131"/>
      <c r="E566" s="146"/>
      <c r="F566" s="90"/>
      <c r="G566" s="90"/>
      <c r="H566" s="90"/>
      <c r="I566" s="90"/>
      <c r="J566" s="90"/>
      <c r="K566" s="90"/>
      <c r="L566" s="90"/>
      <c r="M566" s="90"/>
      <c r="N566" s="90"/>
      <c r="O566" s="90"/>
      <c r="P566" s="90"/>
      <c r="Q566" s="90"/>
      <c r="R566" s="90"/>
      <c r="S566" s="90"/>
      <c r="T566" s="90"/>
      <c r="U566" s="90"/>
      <c r="V566" s="90"/>
      <c r="W566" s="90"/>
      <c r="X566" s="90"/>
      <c r="Y566" s="90"/>
      <c r="Z566" s="90"/>
      <c r="AA566" s="90"/>
      <c r="AB566" s="90"/>
      <c r="AC566" s="90"/>
      <c r="AD566" s="90"/>
      <c r="AE566" s="90"/>
      <c r="AF566" s="90"/>
      <c r="AG566" s="90"/>
      <c r="AH566" s="90"/>
      <c r="AI566" s="90"/>
      <c r="AJ566" s="90"/>
      <c r="AK566" s="90"/>
      <c r="AL566" s="90"/>
      <c r="AM566" s="90"/>
      <c r="AN566" s="90"/>
      <c r="AO566" s="90"/>
      <c r="AP566" s="90"/>
      <c r="AQ566" s="90"/>
      <c r="AR566" s="90"/>
      <c r="AS566" s="90"/>
      <c r="AT566" s="90"/>
      <c r="AU566" s="90"/>
      <c r="AV566" s="90"/>
      <c r="AW566" s="90"/>
      <c r="AX566" s="90"/>
      <c r="AY566" s="90"/>
      <c r="AZ566" s="90"/>
      <c r="BA566" s="90"/>
      <c r="BB566" s="90"/>
      <c r="BC566" s="90"/>
      <c r="BD566" s="90"/>
      <c r="BE566" s="90"/>
      <c r="BF566" s="90"/>
      <c r="BG566" s="90"/>
      <c r="BH566" s="90"/>
      <c r="BI566" s="90"/>
      <c r="BJ566" s="90"/>
      <c r="BK566" s="90"/>
      <c r="BL566" s="90"/>
      <c r="BM566" s="90"/>
      <c r="BN566" s="90"/>
      <c r="BO566" s="90"/>
      <c r="BP566" s="90"/>
      <c r="BQ566" s="90"/>
      <c r="BR566" s="90"/>
      <c r="BS566" s="90"/>
      <c r="BT566" s="90"/>
      <c r="BU566" s="90"/>
      <c r="BV566" s="90"/>
      <c r="BW566" s="90"/>
      <c r="BX566" s="90"/>
      <c r="BY566" s="90"/>
      <c r="BZ566" s="90"/>
      <c r="CA566" s="90"/>
    </row>
    <row r="567" spans="1:79" s="86" customFormat="1" x14ac:dyDescent="0.2">
      <c r="A567" s="150"/>
      <c r="B567" s="95"/>
      <c r="C567" s="95"/>
      <c r="D567" s="131"/>
      <c r="E567" s="146"/>
      <c r="F567" s="90"/>
      <c r="G567" s="90"/>
      <c r="H567" s="90"/>
      <c r="I567" s="90"/>
      <c r="J567" s="90"/>
      <c r="K567" s="90"/>
      <c r="L567" s="90"/>
      <c r="M567" s="90"/>
      <c r="N567" s="90"/>
      <c r="O567" s="90"/>
      <c r="P567" s="90"/>
      <c r="Q567" s="90"/>
      <c r="R567" s="90"/>
      <c r="S567" s="90"/>
      <c r="T567" s="90"/>
      <c r="U567" s="90"/>
      <c r="V567" s="90"/>
      <c r="W567" s="90"/>
      <c r="X567" s="90"/>
      <c r="Y567" s="90"/>
      <c r="Z567" s="90"/>
      <c r="AA567" s="90"/>
      <c r="AB567" s="90"/>
      <c r="AC567" s="90"/>
      <c r="AD567" s="90"/>
      <c r="AE567" s="90"/>
      <c r="AF567" s="90"/>
      <c r="AG567" s="90"/>
      <c r="AH567" s="90"/>
      <c r="AI567" s="90"/>
      <c r="AJ567" s="90"/>
      <c r="AK567" s="90"/>
      <c r="AL567" s="90"/>
      <c r="AM567" s="90"/>
      <c r="AN567" s="90"/>
      <c r="AO567" s="90"/>
      <c r="AP567" s="90"/>
      <c r="AQ567" s="90"/>
      <c r="AR567" s="90"/>
      <c r="AS567" s="90"/>
      <c r="AT567" s="90"/>
      <c r="AU567" s="90"/>
      <c r="AV567" s="90"/>
      <c r="AW567" s="90"/>
      <c r="AX567" s="90"/>
      <c r="AY567" s="90"/>
      <c r="AZ567" s="90"/>
      <c r="BA567" s="90"/>
      <c r="BB567" s="90"/>
      <c r="BC567" s="90"/>
      <c r="BD567" s="90"/>
      <c r="BE567" s="90"/>
      <c r="BF567" s="90"/>
      <c r="BG567" s="90"/>
      <c r="BH567" s="90"/>
      <c r="BI567" s="90"/>
      <c r="BJ567" s="90"/>
      <c r="BK567" s="90"/>
      <c r="BL567" s="90"/>
      <c r="BM567" s="90"/>
      <c r="BN567" s="90"/>
      <c r="BO567" s="90"/>
      <c r="BP567" s="90"/>
      <c r="BQ567" s="90"/>
      <c r="BR567" s="90"/>
      <c r="BS567" s="90"/>
      <c r="BT567" s="90"/>
      <c r="BU567" s="90"/>
      <c r="BV567" s="90"/>
      <c r="BW567" s="90"/>
      <c r="BX567" s="90"/>
      <c r="BY567" s="90"/>
      <c r="BZ567" s="90"/>
      <c r="CA567" s="90"/>
    </row>
    <row r="568" spans="1:79" s="86" customFormat="1" x14ac:dyDescent="0.2">
      <c r="A568" s="150"/>
      <c r="B568" s="95"/>
      <c r="C568" s="95"/>
      <c r="D568" s="131"/>
      <c r="E568" s="146"/>
      <c r="F568" s="90"/>
      <c r="G568" s="90"/>
      <c r="H568" s="90"/>
      <c r="I568" s="90"/>
      <c r="J568" s="90"/>
      <c r="K568" s="90"/>
      <c r="L568" s="90"/>
      <c r="M568" s="90"/>
      <c r="N568" s="90"/>
      <c r="O568" s="90"/>
      <c r="P568" s="90"/>
      <c r="Q568" s="90"/>
      <c r="R568" s="90"/>
      <c r="S568" s="90"/>
      <c r="T568" s="90"/>
      <c r="U568" s="90"/>
      <c r="V568" s="90"/>
      <c r="W568" s="90"/>
      <c r="X568" s="90"/>
      <c r="Y568" s="90"/>
      <c r="Z568" s="90"/>
      <c r="AA568" s="90"/>
      <c r="AB568" s="90"/>
      <c r="AC568" s="90"/>
      <c r="AD568" s="90"/>
      <c r="AE568" s="90"/>
      <c r="AF568" s="90"/>
      <c r="AG568" s="90"/>
      <c r="AH568" s="90"/>
      <c r="AI568" s="90"/>
      <c r="AJ568" s="90"/>
      <c r="AK568" s="90"/>
      <c r="AL568" s="90"/>
      <c r="AM568" s="90"/>
      <c r="AN568" s="90"/>
      <c r="AO568" s="90"/>
      <c r="AP568" s="90"/>
      <c r="AQ568" s="90"/>
      <c r="AR568" s="90"/>
      <c r="AS568" s="90"/>
      <c r="AT568" s="90"/>
      <c r="AU568" s="90"/>
      <c r="AV568" s="90"/>
      <c r="AW568" s="90"/>
      <c r="AX568" s="90"/>
      <c r="AY568" s="90"/>
      <c r="AZ568" s="90"/>
      <c r="BA568" s="90"/>
      <c r="BB568" s="90"/>
      <c r="BC568" s="90"/>
      <c r="BD568" s="90"/>
      <c r="BE568" s="90"/>
      <c r="BF568" s="90"/>
      <c r="BG568" s="90"/>
      <c r="BH568" s="90"/>
      <c r="BI568" s="90"/>
      <c r="BJ568" s="90"/>
      <c r="BK568" s="90"/>
      <c r="BL568" s="90"/>
      <c r="BM568" s="90"/>
      <c r="BN568" s="90"/>
      <c r="BO568" s="90"/>
      <c r="BP568" s="90"/>
      <c r="BQ568" s="90"/>
      <c r="BR568" s="90"/>
      <c r="BS568" s="90"/>
      <c r="BT568" s="90"/>
      <c r="BU568" s="90"/>
      <c r="BV568" s="90"/>
      <c r="BW568" s="90"/>
      <c r="BX568" s="90"/>
      <c r="BY568" s="90"/>
      <c r="BZ568" s="90"/>
      <c r="CA568" s="90"/>
    </row>
    <row r="569" spans="1:79" s="86" customFormat="1" x14ac:dyDescent="0.2">
      <c r="A569" s="150"/>
      <c r="B569" s="95"/>
      <c r="C569" s="95"/>
      <c r="D569" s="131"/>
      <c r="E569" s="146"/>
      <c r="F569" s="90"/>
      <c r="G569" s="90"/>
      <c r="H569" s="90"/>
      <c r="I569" s="90"/>
      <c r="J569" s="90"/>
      <c r="K569" s="90"/>
      <c r="L569" s="90"/>
      <c r="M569" s="90"/>
      <c r="N569" s="90"/>
      <c r="O569" s="90"/>
      <c r="P569" s="90"/>
      <c r="Q569" s="90"/>
      <c r="R569" s="90"/>
      <c r="S569" s="90"/>
      <c r="T569" s="90"/>
      <c r="U569" s="90"/>
      <c r="V569" s="90"/>
      <c r="W569" s="90"/>
      <c r="X569" s="90"/>
      <c r="Y569" s="90"/>
      <c r="Z569" s="90"/>
      <c r="AA569" s="90"/>
      <c r="AB569" s="90"/>
      <c r="AC569" s="90"/>
      <c r="AD569" s="90"/>
      <c r="AE569" s="90"/>
      <c r="AF569" s="90"/>
      <c r="AG569" s="90"/>
      <c r="AH569" s="90"/>
      <c r="AI569" s="90"/>
      <c r="AJ569" s="90"/>
      <c r="AK569" s="90"/>
      <c r="AL569" s="90"/>
      <c r="AM569" s="90"/>
      <c r="AN569" s="90"/>
      <c r="AO569" s="90"/>
      <c r="AP569" s="90"/>
      <c r="AQ569" s="90"/>
      <c r="AR569" s="90"/>
      <c r="AS569" s="90"/>
      <c r="AT569" s="90"/>
      <c r="AU569" s="90"/>
      <c r="AV569" s="90"/>
      <c r="AW569" s="90"/>
      <c r="AX569" s="90"/>
      <c r="AY569" s="90"/>
      <c r="AZ569" s="90"/>
      <c r="BA569" s="90"/>
      <c r="BB569" s="90"/>
      <c r="BC569" s="90"/>
      <c r="BD569" s="90"/>
      <c r="BE569" s="90"/>
      <c r="BF569" s="90"/>
      <c r="BG569" s="90"/>
      <c r="BH569" s="90"/>
      <c r="BI569" s="90"/>
      <c r="BJ569" s="90"/>
      <c r="BK569" s="90"/>
      <c r="BL569" s="90"/>
      <c r="BM569" s="90"/>
      <c r="BN569" s="90"/>
      <c r="BO569" s="90"/>
      <c r="BP569" s="90"/>
      <c r="BQ569" s="90"/>
      <c r="BR569" s="90"/>
      <c r="BS569" s="90"/>
      <c r="BT569" s="90"/>
      <c r="BU569" s="90"/>
      <c r="BV569" s="90"/>
      <c r="BW569" s="90"/>
      <c r="BX569" s="90"/>
      <c r="BY569" s="90"/>
      <c r="BZ569" s="90"/>
      <c r="CA569" s="90"/>
    </row>
    <row r="570" spans="1:79" s="86" customFormat="1" x14ac:dyDescent="0.2">
      <c r="A570" s="150"/>
      <c r="B570" s="95"/>
      <c r="C570" s="95"/>
      <c r="D570" s="131"/>
      <c r="E570" s="146"/>
      <c r="F570" s="90"/>
      <c r="G570" s="90"/>
      <c r="H570" s="90"/>
      <c r="I570" s="90"/>
      <c r="J570" s="90"/>
      <c r="K570" s="90"/>
      <c r="L570" s="90"/>
      <c r="M570" s="90"/>
      <c r="N570" s="90"/>
      <c r="O570" s="90"/>
      <c r="P570" s="90"/>
      <c r="Q570" s="90"/>
      <c r="R570" s="90"/>
      <c r="S570" s="90"/>
      <c r="T570" s="90"/>
      <c r="U570" s="90"/>
      <c r="V570" s="90"/>
      <c r="W570" s="90"/>
      <c r="X570" s="90"/>
      <c r="Y570" s="90"/>
      <c r="Z570" s="90"/>
      <c r="AA570" s="90"/>
      <c r="AB570" s="90"/>
      <c r="AC570" s="90"/>
      <c r="AD570" s="90"/>
      <c r="AE570" s="90"/>
      <c r="AF570" s="90"/>
      <c r="AG570" s="90"/>
      <c r="AH570" s="90"/>
      <c r="AI570" s="90"/>
      <c r="AJ570" s="90"/>
      <c r="AK570" s="90"/>
      <c r="AL570" s="90"/>
      <c r="AM570" s="90"/>
      <c r="AN570" s="90"/>
      <c r="AO570" s="90"/>
      <c r="AP570" s="90"/>
      <c r="AQ570" s="90"/>
      <c r="AR570" s="90"/>
      <c r="AS570" s="90"/>
      <c r="AT570" s="90"/>
      <c r="AU570" s="90"/>
      <c r="AV570" s="90"/>
      <c r="AW570" s="90"/>
      <c r="AX570" s="90"/>
      <c r="AY570" s="90"/>
      <c r="AZ570" s="90"/>
      <c r="BA570" s="90"/>
      <c r="BB570" s="90"/>
      <c r="BC570" s="90"/>
      <c r="BD570" s="90"/>
      <c r="BE570" s="90"/>
      <c r="BF570" s="90"/>
      <c r="BG570" s="90"/>
      <c r="BH570" s="90"/>
      <c r="BI570" s="90"/>
      <c r="BJ570" s="90"/>
      <c r="BK570" s="90"/>
      <c r="BL570" s="90"/>
      <c r="BM570" s="90"/>
      <c r="BN570" s="90"/>
      <c r="BO570" s="90"/>
      <c r="BP570" s="90"/>
      <c r="BQ570" s="90"/>
      <c r="BR570" s="90"/>
      <c r="BS570" s="90"/>
      <c r="BT570" s="90"/>
      <c r="BU570" s="90"/>
      <c r="BV570" s="90"/>
      <c r="BW570" s="90"/>
      <c r="BX570" s="90"/>
      <c r="BY570" s="90"/>
      <c r="BZ570" s="90"/>
      <c r="CA570" s="90"/>
    </row>
    <row r="571" spans="1:79" s="86" customFormat="1" x14ac:dyDescent="0.2">
      <c r="A571" s="150"/>
      <c r="B571" s="95"/>
      <c r="C571" s="95"/>
      <c r="D571" s="131"/>
      <c r="E571" s="146"/>
      <c r="F571" s="122"/>
      <c r="G571" s="122"/>
      <c r="H571" s="122"/>
      <c r="I571" s="122"/>
      <c r="J571" s="122"/>
      <c r="K571" s="122"/>
      <c r="L571" s="122"/>
      <c r="M571" s="122"/>
      <c r="N571" s="122"/>
      <c r="O571" s="122"/>
      <c r="P571" s="122"/>
      <c r="Q571" s="122"/>
      <c r="R571" s="122"/>
      <c r="S571" s="122"/>
      <c r="T571" s="122"/>
      <c r="U571" s="122"/>
      <c r="V571" s="122"/>
      <c r="W571" s="122"/>
      <c r="X571" s="122"/>
      <c r="Y571" s="122"/>
      <c r="Z571" s="122"/>
      <c r="AA571" s="122"/>
      <c r="AB571" s="122"/>
      <c r="AC571" s="122"/>
      <c r="AD571" s="122"/>
      <c r="AE571" s="122"/>
      <c r="AF571" s="122"/>
      <c r="AG571" s="122"/>
      <c r="AH571" s="122"/>
      <c r="AI571" s="122"/>
      <c r="AJ571" s="122"/>
      <c r="AK571" s="122"/>
      <c r="AL571" s="122"/>
      <c r="AM571" s="122"/>
      <c r="AN571" s="122"/>
      <c r="AO571" s="122"/>
      <c r="AP571" s="122"/>
      <c r="AQ571" s="122"/>
      <c r="AR571" s="122"/>
      <c r="AS571" s="122"/>
      <c r="AT571" s="122"/>
      <c r="AU571" s="122"/>
      <c r="AV571" s="122"/>
      <c r="AW571" s="122"/>
      <c r="AX571" s="122"/>
      <c r="AY571" s="122"/>
      <c r="AZ571" s="122"/>
      <c r="BA571" s="122"/>
      <c r="BB571" s="122"/>
      <c r="BC571" s="122"/>
      <c r="BD571" s="122"/>
      <c r="BE571" s="122"/>
      <c r="BF571" s="122"/>
      <c r="BG571" s="122"/>
      <c r="BH571" s="122"/>
      <c r="BI571" s="122"/>
      <c r="BJ571" s="122"/>
      <c r="BK571" s="122"/>
      <c r="BL571" s="122"/>
      <c r="BM571" s="122"/>
      <c r="BN571" s="122"/>
      <c r="BO571" s="122"/>
      <c r="BP571" s="122"/>
      <c r="BQ571" s="122"/>
      <c r="BR571" s="122"/>
      <c r="BS571" s="122"/>
      <c r="BT571" s="122"/>
      <c r="BU571" s="122"/>
      <c r="BV571" s="122"/>
      <c r="BW571" s="122"/>
      <c r="BX571" s="122"/>
      <c r="BY571" s="122"/>
      <c r="BZ571" s="122"/>
      <c r="CA571" s="122"/>
    </row>
    <row r="572" spans="1:79" s="86" customFormat="1" x14ac:dyDescent="0.2">
      <c r="A572" s="150"/>
      <c r="B572" s="95"/>
      <c r="C572" s="95"/>
      <c r="D572" s="131"/>
      <c r="E572" s="146"/>
      <c r="F572" s="122"/>
      <c r="G572" s="122"/>
      <c r="H572" s="122"/>
      <c r="I572" s="122"/>
      <c r="J572" s="122"/>
      <c r="K572" s="122"/>
      <c r="L572" s="122"/>
      <c r="M572" s="122"/>
      <c r="N572" s="122"/>
      <c r="O572" s="122"/>
      <c r="P572" s="122"/>
      <c r="Q572" s="122"/>
      <c r="R572" s="122"/>
      <c r="S572" s="122"/>
      <c r="T572" s="122"/>
      <c r="U572" s="122"/>
      <c r="V572" s="122"/>
      <c r="W572" s="122"/>
      <c r="X572" s="122"/>
      <c r="Y572" s="122"/>
      <c r="Z572" s="122"/>
      <c r="AA572" s="122"/>
      <c r="AB572" s="122"/>
      <c r="AC572" s="122"/>
      <c r="AD572" s="122"/>
      <c r="AE572" s="122"/>
      <c r="AF572" s="122"/>
      <c r="AG572" s="122"/>
      <c r="AH572" s="122"/>
      <c r="AI572" s="122"/>
      <c r="AJ572" s="122"/>
      <c r="AK572" s="122"/>
      <c r="AL572" s="122"/>
      <c r="AM572" s="122"/>
      <c r="AN572" s="122"/>
      <c r="AO572" s="122"/>
      <c r="AP572" s="122"/>
      <c r="AQ572" s="122"/>
      <c r="AR572" s="122"/>
      <c r="AS572" s="122"/>
      <c r="AT572" s="122"/>
      <c r="AU572" s="122"/>
      <c r="AV572" s="122"/>
      <c r="AW572" s="122"/>
      <c r="AX572" s="122"/>
      <c r="AY572" s="122"/>
      <c r="AZ572" s="122"/>
      <c r="BA572" s="122"/>
      <c r="BB572" s="122"/>
      <c r="BC572" s="122"/>
      <c r="BD572" s="122"/>
      <c r="BE572" s="122"/>
      <c r="BF572" s="122"/>
      <c r="BG572" s="122"/>
      <c r="BH572" s="122"/>
      <c r="BI572" s="122"/>
      <c r="BJ572" s="122"/>
      <c r="BK572" s="122"/>
      <c r="BL572" s="122"/>
      <c r="BM572" s="122"/>
      <c r="BN572" s="122"/>
      <c r="BO572" s="122"/>
      <c r="BP572" s="122"/>
      <c r="BQ572" s="122"/>
      <c r="BR572" s="122"/>
      <c r="BS572" s="122"/>
      <c r="BT572" s="122"/>
      <c r="BU572" s="122"/>
      <c r="BV572" s="122"/>
      <c r="BW572" s="122"/>
      <c r="BX572" s="122"/>
      <c r="BY572" s="122"/>
      <c r="BZ572" s="122"/>
      <c r="CA572" s="122"/>
    </row>
    <row r="573" spans="1:79" s="86" customFormat="1" x14ac:dyDescent="0.2">
      <c r="A573" s="150"/>
      <c r="B573" s="95"/>
      <c r="C573" s="95"/>
      <c r="D573" s="131"/>
      <c r="E573" s="146"/>
      <c r="F573" s="89"/>
      <c r="G573" s="89"/>
      <c r="H573" s="89"/>
      <c r="I573" s="89"/>
      <c r="J573" s="89"/>
      <c r="K573" s="89"/>
      <c r="L573" s="89"/>
      <c r="M573" s="89"/>
      <c r="N573" s="89"/>
      <c r="O573" s="89"/>
      <c r="P573" s="89"/>
      <c r="Q573" s="89"/>
      <c r="R573" s="89"/>
      <c r="S573" s="89"/>
      <c r="T573" s="89"/>
      <c r="U573" s="89"/>
      <c r="V573" s="89"/>
      <c r="W573" s="89"/>
      <c r="X573" s="89"/>
      <c r="Y573" s="89"/>
      <c r="Z573" s="89"/>
      <c r="AA573" s="89"/>
      <c r="AB573" s="89"/>
      <c r="AC573" s="89"/>
      <c r="AD573" s="89"/>
      <c r="AE573" s="89"/>
      <c r="AF573" s="89"/>
      <c r="AG573" s="89"/>
      <c r="AH573" s="89"/>
      <c r="AI573" s="89"/>
      <c r="AJ573" s="89"/>
      <c r="AK573" s="89"/>
      <c r="AL573" s="89"/>
      <c r="AM573" s="89"/>
      <c r="AN573" s="89"/>
      <c r="AO573" s="89"/>
      <c r="AP573" s="89"/>
      <c r="AQ573" s="89"/>
      <c r="AR573" s="89"/>
      <c r="AS573" s="89"/>
      <c r="AT573" s="89"/>
      <c r="AU573" s="89"/>
      <c r="AV573" s="89"/>
      <c r="AW573" s="89"/>
      <c r="AX573" s="89"/>
      <c r="AY573" s="89"/>
      <c r="AZ573" s="89"/>
      <c r="BA573" s="89"/>
      <c r="BB573" s="89"/>
      <c r="BC573" s="89"/>
      <c r="BD573" s="89"/>
      <c r="BE573" s="89"/>
      <c r="BF573" s="89"/>
      <c r="BG573" s="89"/>
      <c r="BH573" s="89"/>
      <c r="BI573" s="89"/>
      <c r="BJ573" s="89"/>
      <c r="BK573" s="89"/>
      <c r="BL573" s="89"/>
      <c r="BM573" s="89"/>
      <c r="BN573" s="89"/>
      <c r="BO573" s="89"/>
      <c r="BP573" s="89"/>
      <c r="BQ573" s="89"/>
      <c r="BR573" s="89"/>
      <c r="BS573" s="89"/>
      <c r="BT573" s="89"/>
      <c r="BU573" s="89"/>
      <c r="BV573" s="89"/>
      <c r="BW573" s="89"/>
      <c r="BX573" s="89"/>
      <c r="BY573" s="89"/>
      <c r="BZ573" s="89"/>
      <c r="CA573" s="89"/>
    </row>
    <row r="574" spans="1:79" s="86" customFormat="1" x14ac:dyDescent="0.2">
      <c r="A574" s="150"/>
      <c r="B574" s="95"/>
      <c r="C574" s="95"/>
      <c r="D574" s="131"/>
      <c r="E574" s="146"/>
      <c r="F574" s="121"/>
      <c r="G574" s="121"/>
      <c r="H574" s="121"/>
      <c r="I574" s="121"/>
      <c r="J574" s="121"/>
      <c r="K574" s="121"/>
      <c r="L574" s="121"/>
      <c r="M574" s="121"/>
      <c r="N574" s="121"/>
      <c r="O574" s="121"/>
      <c r="P574" s="121"/>
      <c r="Q574" s="121"/>
      <c r="R574" s="121"/>
      <c r="S574" s="121"/>
      <c r="T574" s="121"/>
      <c r="U574" s="121"/>
      <c r="V574" s="121"/>
      <c r="W574" s="121"/>
      <c r="X574" s="121"/>
      <c r="Y574" s="121"/>
      <c r="Z574" s="121"/>
      <c r="AA574" s="121"/>
      <c r="AB574" s="121"/>
      <c r="AC574" s="121"/>
      <c r="AD574" s="121"/>
      <c r="AE574" s="121"/>
      <c r="AF574" s="121"/>
      <c r="AG574" s="121"/>
      <c r="AH574" s="121"/>
      <c r="AI574" s="121"/>
      <c r="AJ574" s="121"/>
      <c r="AK574" s="121"/>
      <c r="AL574" s="121"/>
      <c r="AM574" s="121"/>
      <c r="AN574" s="121"/>
      <c r="AO574" s="121"/>
      <c r="AP574" s="121"/>
      <c r="AQ574" s="121"/>
      <c r="AR574" s="121"/>
      <c r="AS574" s="121"/>
      <c r="AT574" s="121"/>
      <c r="AU574" s="121"/>
      <c r="AV574" s="121"/>
      <c r="AW574" s="121"/>
      <c r="AX574" s="121"/>
      <c r="AY574" s="121"/>
      <c r="AZ574" s="121"/>
      <c r="BA574" s="121"/>
      <c r="BB574" s="121"/>
      <c r="BC574" s="121"/>
      <c r="BD574" s="121"/>
      <c r="BE574" s="121"/>
      <c r="BF574" s="121"/>
      <c r="BG574" s="121"/>
      <c r="BH574" s="121"/>
      <c r="BI574" s="121"/>
      <c r="BJ574" s="121"/>
      <c r="BK574" s="121"/>
      <c r="BL574" s="121"/>
      <c r="BM574" s="121"/>
      <c r="BN574" s="121"/>
      <c r="BO574" s="121"/>
      <c r="BP574" s="121"/>
      <c r="BQ574" s="121"/>
      <c r="BR574" s="121"/>
      <c r="BS574" s="121"/>
      <c r="BT574" s="121"/>
      <c r="BU574" s="121"/>
      <c r="BV574" s="121"/>
      <c r="BW574" s="121"/>
      <c r="BX574" s="121"/>
      <c r="BY574" s="121"/>
      <c r="BZ574" s="121"/>
      <c r="CA574" s="121"/>
    </row>
    <row r="575" spans="1:79" s="86" customFormat="1" x14ac:dyDescent="0.2">
      <c r="A575" s="150"/>
      <c r="B575" s="95"/>
      <c r="C575" s="95"/>
      <c r="D575" s="131"/>
      <c r="E575" s="146"/>
      <c r="F575" s="90"/>
      <c r="G575" s="90"/>
      <c r="H575" s="90"/>
      <c r="I575" s="90"/>
      <c r="J575" s="90"/>
      <c r="K575" s="90"/>
      <c r="L575" s="90"/>
      <c r="M575" s="90"/>
      <c r="N575" s="90"/>
      <c r="O575" s="90"/>
      <c r="P575" s="90"/>
      <c r="Q575" s="90"/>
      <c r="R575" s="90"/>
      <c r="S575" s="90"/>
      <c r="T575" s="90"/>
      <c r="U575" s="90"/>
      <c r="V575" s="90"/>
      <c r="W575" s="90"/>
      <c r="X575" s="90"/>
      <c r="Y575" s="90"/>
      <c r="Z575" s="90"/>
      <c r="AA575" s="90"/>
      <c r="AB575" s="90"/>
      <c r="AC575" s="90"/>
      <c r="AD575" s="90"/>
      <c r="AE575" s="90"/>
      <c r="AF575" s="90"/>
      <c r="AG575" s="90"/>
      <c r="AH575" s="90"/>
      <c r="AI575" s="90"/>
      <c r="AJ575" s="90"/>
      <c r="AK575" s="90"/>
      <c r="AL575" s="90"/>
      <c r="AM575" s="90"/>
      <c r="AN575" s="90"/>
      <c r="AO575" s="90"/>
      <c r="AP575" s="90"/>
      <c r="AQ575" s="90"/>
      <c r="AR575" s="90"/>
      <c r="AS575" s="90"/>
      <c r="AT575" s="90"/>
      <c r="AU575" s="90"/>
      <c r="AV575" s="90"/>
      <c r="AW575" s="90"/>
      <c r="AX575" s="90"/>
      <c r="AY575" s="90"/>
      <c r="AZ575" s="90"/>
      <c r="BA575" s="90"/>
      <c r="BB575" s="90"/>
      <c r="BC575" s="90"/>
      <c r="BD575" s="90"/>
      <c r="BE575" s="90"/>
      <c r="BF575" s="90"/>
      <c r="BG575" s="90"/>
      <c r="BH575" s="90"/>
      <c r="BI575" s="90"/>
      <c r="BJ575" s="90"/>
      <c r="BK575" s="90"/>
      <c r="BL575" s="90"/>
      <c r="BM575" s="90"/>
      <c r="BN575" s="90"/>
      <c r="BO575" s="90"/>
      <c r="BP575" s="90"/>
      <c r="BQ575" s="90"/>
      <c r="BR575" s="90"/>
      <c r="BS575" s="90"/>
      <c r="BT575" s="90"/>
      <c r="BU575" s="90"/>
      <c r="BV575" s="90"/>
      <c r="BW575" s="90"/>
      <c r="BX575" s="90"/>
      <c r="BY575" s="90"/>
      <c r="BZ575" s="90"/>
      <c r="CA575" s="90"/>
    </row>
    <row r="576" spans="1:79" s="86" customFormat="1" x14ac:dyDescent="0.2">
      <c r="A576" s="150"/>
      <c r="B576" s="95"/>
      <c r="C576" s="95"/>
      <c r="D576" s="131"/>
      <c r="E576" s="146"/>
      <c r="F576" s="90"/>
      <c r="G576" s="90"/>
      <c r="H576" s="90"/>
      <c r="I576" s="90"/>
      <c r="J576" s="90"/>
      <c r="K576" s="90"/>
      <c r="L576" s="90"/>
      <c r="M576" s="90"/>
      <c r="N576" s="90"/>
      <c r="O576" s="90"/>
      <c r="P576" s="90"/>
      <c r="Q576" s="90"/>
      <c r="R576" s="90"/>
      <c r="S576" s="90"/>
      <c r="T576" s="90"/>
      <c r="U576" s="90"/>
      <c r="V576" s="90"/>
      <c r="W576" s="90"/>
      <c r="X576" s="90"/>
      <c r="Y576" s="90"/>
      <c r="Z576" s="90"/>
      <c r="AA576" s="90"/>
      <c r="AB576" s="90"/>
      <c r="AC576" s="90"/>
      <c r="AD576" s="90"/>
      <c r="AE576" s="90"/>
      <c r="AF576" s="90"/>
      <c r="AG576" s="90"/>
      <c r="AH576" s="90"/>
      <c r="AI576" s="90"/>
      <c r="AJ576" s="90"/>
      <c r="AK576" s="90"/>
      <c r="AL576" s="90"/>
      <c r="AM576" s="90"/>
      <c r="AN576" s="90"/>
      <c r="AO576" s="90"/>
      <c r="AP576" s="90"/>
      <c r="AQ576" s="90"/>
      <c r="AR576" s="90"/>
      <c r="AS576" s="90"/>
      <c r="AT576" s="90"/>
      <c r="AU576" s="90"/>
      <c r="AV576" s="90"/>
      <c r="AW576" s="90"/>
      <c r="AX576" s="90"/>
      <c r="AY576" s="90"/>
      <c r="AZ576" s="90"/>
      <c r="BA576" s="90"/>
      <c r="BB576" s="90"/>
      <c r="BC576" s="90"/>
      <c r="BD576" s="90"/>
      <c r="BE576" s="90"/>
      <c r="BF576" s="90"/>
      <c r="BG576" s="90"/>
      <c r="BH576" s="90"/>
      <c r="BI576" s="90"/>
      <c r="BJ576" s="90"/>
      <c r="BK576" s="90"/>
      <c r="BL576" s="90"/>
      <c r="BM576" s="90"/>
      <c r="BN576" s="90"/>
      <c r="BO576" s="90"/>
      <c r="BP576" s="90"/>
      <c r="BQ576" s="90"/>
      <c r="BR576" s="90"/>
      <c r="BS576" s="90"/>
      <c r="BT576" s="90"/>
      <c r="BU576" s="90"/>
      <c r="BV576" s="90"/>
      <c r="BW576" s="90"/>
      <c r="BX576" s="90"/>
      <c r="BY576" s="90"/>
      <c r="BZ576" s="90"/>
      <c r="CA576" s="90"/>
    </row>
    <row r="577" spans="1:79" s="86" customFormat="1" x14ac:dyDescent="0.2">
      <c r="A577" s="150"/>
      <c r="B577" s="95"/>
      <c r="C577" s="95"/>
      <c r="D577" s="131"/>
      <c r="E577" s="146"/>
      <c r="F577" s="90"/>
      <c r="G577" s="90"/>
      <c r="H577" s="90"/>
      <c r="I577" s="90"/>
      <c r="J577" s="90"/>
      <c r="K577" s="90"/>
      <c r="L577" s="90"/>
      <c r="M577" s="90"/>
      <c r="N577" s="90"/>
      <c r="O577" s="90"/>
      <c r="P577" s="90"/>
      <c r="Q577" s="90"/>
      <c r="R577" s="90"/>
      <c r="S577" s="90"/>
      <c r="T577" s="90"/>
      <c r="U577" s="90"/>
      <c r="V577" s="90"/>
      <c r="W577" s="90"/>
      <c r="X577" s="90"/>
      <c r="Y577" s="90"/>
      <c r="Z577" s="90"/>
      <c r="AA577" s="90"/>
      <c r="AB577" s="90"/>
      <c r="AC577" s="90"/>
      <c r="AD577" s="90"/>
      <c r="AE577" s="90"/>
      <c r="AF577" s="90"/>
      <c r="AG577" s="90"/>
      <c r="AH577" s="90"/>
      <c r="AI577" s="90"/>
      <c r="AJ577" s="90"/>
      <c r="AK577" s="90"/>
      <c r="AL577" s="90"/>
      <c r="AM577" s="90"/>
      <c r="AN577" s="90"/>
      <c r="AO577" s="90"/>
      <c r="AP577" s="90"/>
      <c r="AQ577" s="90"/>
      <c r="AR577" s="90"/>
      <c r="AS577" s="90"/>
      <c r="AT577" s="90"/>
      <c r="AU577" s="90"/>
      <c r="AV577" s="90"/>
      <c r="AW577" s="90"/>
      <c r="AX577" s="90"/>
      <c r="AY577" s="90"/>
      <c r="AZ577" s="90"/>
      <c r="BA577" s="90"/>
      <c r="BB577" s="90"/>
      <c r="BC577" s="90"/>
      <c r="BD577" s="90"/>
      <c r="BE577" s="90"/>
      <c r="BF577" s="90"/>
      <c r="BG577" s="90"/>
      <c r="BH577" s="90"/>
      <c r="BI577" s="90"/>
      <c r="BJ577" s="90"/>
      <c r="BK577" s="90"/>
      <c r="BL577" s="90"/>
      <c r="BM577" s="90"/>
      <c r="BN577" s="90"/>
      <c r="BO577" s="90"/>
      <c r="BP577" s="90"/>
      <c r="BQ577" s="90"/>
      <c r="BR577" s="90"/>
      <c r="BS577" s="90"/>
      <c r="BT577" s="90"/>
      <c r="BU577" s="90"/>
      <c r="BV577" s="90"/>
      <c r="BW577" s="90"/>
      <c r="BX577" s="90"/>
      <c r="BY577" s="90"/>
      <c r="BZ577" s="90"/>
      <c r="CA577" s="90"/>
    </row>
    <row r="578" spans="1:79" s="86" customFormat="1" x14ac:dyDescent="0.2">
      <c r="A578" s="150"/>
      <c r="B578" s="95"/>
      <c r="C578" s="95"/>
      <c r="D578" s="131"/>
      <c r="E578" s="146"/>
      <c r="F578" s="90"/>
      <c r="G578" s="90"/>
      <c r="H578" s="90"/>
      <c r="I578" s="90"/>
      <c r="J578" s="90"/>
      <c r="K578" s="90"/>
      <c r="L578" s="90"/>
      <c r="M578" s="90"/>
      <c r="N578" s="90"/>
      <c r="O578" s="90"/>
      <c r="P578" s="90"/>
      <c r="Q578" s="90"/>
      <c r="R578" s="90"/>
      <c r="S578" s="90"/>
      <c r="T578" s="90"/>
      <c r="U578" s="90"/>
      <c r="V578" s="90"/>
      <c r="W578" s="90"/>
      <c r="X578" s="90"/>
      <c r="Y578" s="90"/>
      <c r="Z578" s="90"/>
      <c r="AA578" s="90"/>
      <c r="AB578" s="90"/>
      <c r="AC578" s="90"/>
      <c r="AD578" s="90"/>
      <c r="AE578" s="90"/>
      <c r="AF578" s="90"/>
      <c r="AG578" s="90"/>
      <c r="AH578" s="90"/>
      <c r="AI578" s="90"/>
      <c r="AJ578" s="90"/>
      <c r="AK578" s="90"/>
      <c r="AL578" s="90"/>
      <c r="AM578" s="90"/>
      <c r="AN578" s="90"/>
      <c r="AO578" s="90"/>
      <c r="AP578" s="90"/>
      <c r="AQ578" s="90"/>
      <c r="AR578" s="90"/>
      <c r="AS578" s="90"/>
      <c r="AT578" s="90"/>
      <c r="AU578" s="90"/>
      <c r="AV578" s="90"/>
      <c r="AW578" s="90"/>
      <c r="AX578" s="90"/>
      <c r="AY578" s="90"/>
      <c r="AZ578" s="90"/>
      <c r="BA578" s="90"/>
      <c r="BB578" s="90"/>
      <c r="BC578" s="90"/>
      <c r="BD578" s="90"/>
      <c r="BE578" s="90"/>
      <c r="BF578" s="90"/>
      <c r="BG578" s="90"/>
      <c r="BH578" s="90"/>
      <c r="BI578" s="90"/>
      <c r="BJ578" s="90"/>
      <c r="BK578" s="90"/>
      <c r="BL578" s="90"/>
      <c r="BM578" s="90"/>
      <c r="BN578" s="90"/>
      <c r="BO578" s="90"/>
      <c r="BP578" s="90"/>
      <c r="BQ578" s="90"/>
      <c r="BR578" s="90"/>
      <c r="BS578" s="90"/>
      <c r="BT578" s="90"/>
      <c r="BU578" s="90"/>
      <c r="BV578" s="90"/>
      <c r="BW578" s="90"/>
      <c r="BX578" s="90"/>
      <c r="BY578" s="90"/>
      <c r="BZ578" s="90"/>
      <c r="CA578" s="90"/>
    </row>
    <row r="579" spans="1:79" s="86" customFormat="1" x14ac:dyDescent="0.2">
      <c r="A579" s="150"/>
      <c r="B579" s="95"/>
      <c r="C579" s="95"/>
      <c r="D579" s="131"/>
      <c r="E579" s="146"/>
      <c r="F579" s="90"/>
      <c r="G579" s="90"/>
      <c r="H579" s="90"/>
      <c r="I579" s="90"/>
      <c r="J579" s="90"/>
      <c r="K579" s="90"/>
      <c r="L579" s="90"/>
      <c r="M579" s="90"/>
      <c r="N579" s="90"/>
      <c r="O579" s="90"/>
      <c r="P579" s="90"/>
      <c r="Q579" s="90"/>
      <c r="R579" s="90"/>
      <c r="S579" s="90"/>
      <c r="T579" s="90"/>
      <c r="U579" s="90"/>
      <c r="V579" s="90"/>
      <c r="W579" s="90"/>
      <c r="X579" s="90"/>
      <c r="Y579" s="90"/>
      <c r="Z579" s="90"/>
      <c r="AA579" s="90"/>
      <c r="AB579" s="90"/>
      <c r="AC579" s="90"/>
      <c r="AD579" s="90"/>
      <c r="AE579" s="90"/>
      <c r="AF579" s="90"/>
      <c r="AG579" s="90"/>
      <c r="AH579" s="90"/>
      <c r="AI579" s="90"/>
      <c r="AJ579" s="90"/>
      <c r="AK579" s="90"/>
      <c r="AL579" s="90"/>
      <c r="AM579" s="90"/>
      <c r="AN579" s="90"/>
      <c r="AO579" s="90"/>
      <c r="AP579" s="90"/>
      <c r="AQ579" s="90"/>
      <c r="AR579" s="90"/>
      <c r="AS579" s="90"/>
      <c r="AT579" s="90"/>
      <c r="AU579" s="90"/>
      <c r="AV579" s="90"/>
      <c r="AW579" s="90"/>
      <c r="AX579" s="90"/>
      <c r="AY579" s="90"/>
      <c r="AZ579" s="90"/>
      <c r="BA579" s="90"/>
      <c r="BB579" s="90"/>
      <c r="BC579" s="90"/>
      <c r="BD579" s="90"/>
      <c r="BE579" s="90"/>
      <c r="BF579" s="90"/>
      <c r="BG579" s="90"/>
      <c r="BH579" s="90"/>
      <c r="BI579" s="90"/>
      <c r="BJ579" s="90"/>
      <c r="BK579" s="90"/>
      <c r="BL579" s="90"/>
      <c r="BM579" s="90"/>
      <c r="BN579" s="90"/>
      <c r="BO579" s="90"/>
      <c r="BP579" s="90"/>
      <c r="BQ579" s="90"/>
      <c r="BR579" s="90"/>
      <c r="BS579" s="90"/>
      <c r="BT579" s="90"/>
      <c r="BU579" s="90"/>
      <c r="BV579" s="90"/>
      <c r="BW579" s="90"/>
      <c r="BX579" s="90"/>
      <c r="BY579" s="90"/>
      <c r="BZ579" s="90"/>
      <c r="CA579" s="90"/>
    </row>
    <row r="580" spans="1:79" s="86" customFormat="1" x14ac:dyDescent="0.2">
      <c r="A580" s="150"/>
      <c r="B580" s="95"/>
      <c r="C580" s="95"/>
      <c r="D580" s="131"/>
      <c r="E580" s="146"/>
      <c r="F580" s="90"/>
      <c r="G580" s="90"/>
      <c r="H580" s="90"/>
      <c r="I580" s="90"/>
      <c r="J580" s="90"/>
      <c r="K580" s="90"/>
      <c r="L580" s="90"/>
      <c r="M580" s="90"/>
      <c r="N580" s="90"/>
      <c r="O580" s="90"/>
      <c r="P580" s="90"/>
      <c r="Q580" s="90"/>
      <c r="R580" s="90"/>
      <c r="S580" s="90"/>
      <c r="T580" s="90"/>
      <c r="U580" s="90"/>
      <c r="V580" s="90"/>
      <c r="W580" s="90"/>
      <c r="X580" s="90"/>
      <c r="Y580" s="90"/>
      <c r="Z580" s="90"/>
      <c r="AA580" s="90"/>
      <c r="AB580" s="90"/>
      <c r="AC580" s="90"/>
      <c r="AD580" s="90"/>
      <c r="AE580" s="90"/>
      <c r="AF580" s="90"/>
      <c r="AG580" s="90"/>
      <c r="AH580" s="90"/>
      <c r="AI580" s="90"/>
      <c r="AJ580" s="90"/>
      <c r="AK580" s="90"/>
      <c r="AL580" s="90"/>
      <c r="AM580" s="90"/>
      <c r="AN580" s="90"/>
      <c r="AO580" s="90"/>
      <c r="AP580" s="90"/>
      <c r="AQ580" s="90"/>
      <c r="AR580" s="90"/>
      <c r="AS580" s="90"/>
      <c r="AT580" s="90"/>
      <c r="AU580" s="90"/>
      <c r="AV580" s="90"/>
      <c r="AW580" s="90"/>
      <c r="AX580" s="90"/>
      <c r="AY580" s="90"/>
      <c r="AZ580" s="90"/>
      <c r="BA580" s="90"/>
      <c r="BB580" s="90"/>
      <c r="BC580" s="90"/>
      <c r="BD580" s="90"/>
      <c r="BE580" s="90"/>
      <c r="BF580" s="90"/>
      <c r="BG580" s="90"/>
      <c r="BH580" s="90"/>
      <c r="BI580" s="90"/>
      <c r="BJ580" s="90"/>
      <c r="BK580" s="90"/>
      <c r="BL580" s="90"/>
      <c r="BM580" s="90"/>
      <c r="BN580" s="90"/>
      <c r="BO580" s="90"/>
      <c r="BP580" s="90"/>
      <c r="BQ580" s="90"/>
      <c r="BR580" s="90"/>
      <c r="BS580" s="90"/>
      <c r="BT580" s="90"/>
      <c r="BU580" s="90"/>
      <c r="BV580" s="90"/>
      <c r="BW580" s="90"/>
      <c r="BX580" s="90"/>
      <c r="BY580" s="90"/>
      <c r="BZ580" s="90"/>
      <c r="CA580" s="90"/>
    </row>
    <row r="581" spans="1:79" s="86" customFormat="1" x14ac:dyDescent="0.2">
      <c r="A581" s="150"/>
      <c r="B581" s="95"/>
      <c r="C581" s="95"/>
      <c r="D581" s="131"/>
      <c r="E581" s="146"/>
      <c r="F581" s="90"/>
      <c r="G581" s="90"/>
      <c r="H581" s="90"/>
      <c r="I581" s="90"/>
      <c r="J581" s="90"/>
      <c r="K581" s="90"/>
      <c r="L581" s="90"/>
      <c r="M581" s="90"/>
      <c r="N581" s="90"/>
      <c r="O581" s="90"/>
      <c r="P581" s="90"/>
      <c r="Q581" s="90"/>
      <c r="R581" s="90"/>
      <c r="S581" s="90"/>
      <c r="T581" s="90"/>
      <c r="U581" s="90"/>
      <c r="V581" s="90"/>
      <c r="W581" s="90"/>
      <c r="X581" s="90"/>
      <c r="Y581" s="90"/>
      <c r="Z581" s="90"/>
      <c r="AA581" s="90"/>
      <c r="AB581" s="90"/>
      <c r="AC581" s="90"/>
      <c r="AD581" s="90"/>
      <c r="AE581" s="90"/>
      <c r="AF581" s="90"/>
      <c r="AG581" s="90"/>
      <c r="AH581" s="90"/>
      <c r="AI581" s="90"/>
      <c r="AJ581" s="90"/>
      <c r="AK581" s="90"/>
      <c r="AL581" s="90"/>
      <c r="AM581" s="90"/>
      <c r="AN581" s="90"/>
      <c r="AO581" s="90"/>
      <c r="AP581" s="90"/>
      <c r="AQ581" s="90"/>
      <c r="AR581" s="90"/>
      <c r="AS581" s="90"/>
      <c r="AT581" s="90"/>
      <c r="AU581" s="90"/>
      <c r="AV581" s="90"/>
      <c r="AW581" s="90"/>
      <c r="AX581" s="90"/>
      <c r="AY581" s="90"/>
      <c r="AZ581" s="90"/>
      <c r="BA581" s="90"/>
      <c r="BB581" s="90"/>
      <c r="BC581" s="90"/>
      <c r="BD581" s="90"/>
      <c r="BE581" s="90"/>
      <c r="BF581" s="90"/>
      <c r="BG581" s="90"/>
      <c r="BH581" s="90"/>
      <c r="BI581" s="90"/>
      <c r="BJ581" s="90"/>
      <c r="BK581" s="90"/>
      <c r="BL581" s="90"/>
      <c r="BM581" s="90"/>
      <c r="BN581" s="90"/>
      <c r="BO581" s="90"/>
      <c r="BP581" s="90"/>
      <c r="BQ581" s="90"/>
      <c r="BR581" s="90"/>
      <c r="BS581" s="90"/>
      <c r="BT581" s="90"/>
      <c r="BU581" s="90"/>
      <c r="BV581" s="90"/>
      <c r="BW581" s="90"/>
      <c r="BX581" s="90"/>
      <c r="BY581" s="90"/>
      <c r="BZ581" s="90"/>
      <c r="CA581" s="90"/>
    </row>
    <row r="582" spans="1:79" s="86" customFormat="1" x14ac:dyDescent="0.2">
      <c r="A582" s="150"/>
      <c r="B582" s="95"/>
      <c r="C582" s="95"/>
      <c r="D582" s="131"/>
      <c r="E582" s="146"/>
      <c r="F582" s="90"/>
      <c r="G582" s="90"/>
      <c r="H582" s="90"/>
      <c r="I582" s="90"/>
      <c r="J582" s="90"/>
      <c r="K582" s="90"/>
      <c r="L582" s="90"/>
      <c r="M582" s="90"/>
      <c r="N582" s="90"/>
      <c r="O582" s="90"/>
      <c r="P582" s="90"/>
      <c r="Q582" s="90"/>
      <c r="R582" s="90"/>
      <c r="S582" s="90"/>
      <c r="T582" s="90"/>
      <c r="U582" s="90"/>
      <c r="V582" s="90"/>
      <c r="W582" s="90"/>
      <c r="X582" s="90"/>
      <c r="Y582" s="90"/>
      <c r="Z582" s="90"/>
      <c r="AA582" s="90"/>
      <c r="AB582" s="90"/>
      <c r="AC582" s="90"/>
      <c r="AD582" s="90"/>
      <c r="AE582" s="90"/>
      <c r="AF582" s="90"/>
      <c r="AG582" s="90"/>
      <c r="AH582" s="90"/>
      <c r="AI582" s="90"/>
      <c r="AJ582" s="90"/>
      <c r="AK582" s="90"/>
      <c r="AL582" s="90"/>
      <c r="AM582" s="90"/>
      <c r="AN582" s="90"/>
      <c r="AO582" s="90"/>
      <c r="AP582" s="90"/>
      <c r="AQ582" s="90"/>
      <c r="AR582" s="90"/>
      <c r="AS582" s="90"/>
      <c r="AT582" s="90"/>
      <c r="AU582" s="90"/>
      <c r="AV582" s="90"/>
      <c r="AW582" s="90"/>
      <c r="AX582" s="90"/>
      <c r="AY582" s="90"/>
      <c r="AZ582" s="90"/>
      <c r="BA582" s="90"/>
      <c r="BB582" s="90"/>
      <c r="BC582" s="90"/>
      <c r="BD582" s="90"/>
      <c r="BE582" s="90"/>
      <c r="BF582" s="90"/>
      <c r="BG582" s="90"/>
      <c r="BH582" s="90"/>
      <c r="BI582" s="90"/>
      <c r="BJ582" s="90"/>
      <c r="BK582" s="90"/>
      <c r="BL582" s="90"/>
      <c r="BM582" s="90"/>
      <c r="BN582" s="90"/>
      <c r="BO582" s="90"/>
      <c r="BP582" s="90"/>
      <c r="BQ582" s="90"/>
      <c r="BR582" s="90"/>
      <c r="BS582" s="90"/>
      <c r="BT582" s="90"/>
      <c r="BU582" s="90"/>
      <c r="BV582" s="90"/>
      <c r="BW582" s="90"/>
      <c r="BX582" s="90"/>
      <c r="BY582" s="90"/>
      <c r="BZ582" s="90"/>
      <c r="CA582" s="90"/>
    </row>
    <row r="583" spans="1:79" s="86" customFormat="1" x14ac:dyDescent="0.2">
      <c r="A583" s="150"/>
      <c r="B583" s="95"/>
      <c r="C583" s="95"/>
      <c r="D583" s="131"/>
      <c r="E583" s="146"/>
      <c r="F583" s="90"/>
      <c r="G583" s="90"/>
      <c r="H583" s="90"/>
      <c r="I583" s="90"/>
      <c r="J583" s="90"/>
      <c r="K583" s="90"/>
      <c r="L583" s="90"/>
      <c r="M583" s="90"/>
      <c r="N583" s="90"/>
      <c r="O583" s="90"/>
      <c r="P583" s="90"/>
      <c r="Q583" s="90"/>
      <c r="R583" s="90"/>
      <c r="S583" s="90"/>
      <c r="T583" s="90"/>
      <c r="U583" s="90"/>
      <c r="V583" s="90"/>
      <c r="W583" s="90"/>
      <c r="X583" s="90"/>
      <c r="Y583" s="90"/>
      <c r="Z583" s="90"/>
      <c r="AA583" s="90"/>
      <c r="AB583" s="90"/>
      <c r="AC583" s="90"/>
      <c r="AD583" s="90"/>
      <c r="AE583" s="90"/>
      <c r="AF583" s="90"/>
      <c r="AG583" s="90"/>
      <c r="AH583" s="90"/>
      <c r="AI583" s="90"/>
      <c r="AJ583" s="90"/>
      <c r="AK583" s="90"/>
      <c r="AL583" s="90"/>
      <c r="AM583" s="90"/>
      <c r="AN583" s="90"/>
      <c r="AO583" s="90"/>
      <c r="AP583" s="90"/>
      <c r="AQ583" s="90"/>
      <c r="AR583" s="90"/>
      <c r="AS583" s="90"/>
      <c r="AT583" s="90"/>
      <c r="AU583" s="90"/>
      <c r="AV583" s="90"/>
      <c r="AW583" s="90"/>
      <c r="AX583" s="90"/>
      <c r="AY583" s="90"/>
      <c r="AZ583" s="90"/>
      <c r="BA583" s="90"/>
      <c r="BB583" s="90"/>
      <c r="BC583" s="90"/>
      <c r="BD583" s="90"/>
      <c r="BE583" s="90"/>
      <c r="BF583" s="90"/>
      <c r="BG583" s="90"/>
      <c r="BH583" s="90"/>
      <c r="BI583" s="90"/>
      <c r="BJ583" s="90"/>
      <c r="BK583" s="90"/>
      <c r="BL583" s="90"/>
      <c r="BM583" s="90"/>
      <c r="BN583" s="90"/>
      <c r="BO583" s="90"/>
      <c r="BP583" s="90"/>
      <c r="BQ583" s="90"/>
      <c r="BR583" s="90"/>
      <c r="BS583" s="90"/>
      <c r="BT583" s="90"/>
      <c r="BU583" s="90"/>
      <c r="BV583" s="90"/>
      <c r="BW583" s="90"/>
      <c r="BX583" s="90"/>
      <c r="BY583" s="90"/>
      <c r="BZ583" s="90"/>
      <c r="CA583" s="90"/>
    </row>
    <row r="584" spans="1:79" s="86" customFormat="1" x14ac:dyDescent="0.2">
      <c r="A584" s="150"/>
      <c r="B584" s="95"/>
      <c r="C584" s="95"/>
      <c r="D584" s="131"/>
      <c r="E584" s="146"/>
      <c r="F584" s="90"/>
      <c r="G584" s="90"/>
      <c r="H584" s="90"/>
      <c r="I584" s="90"/>
      <c r="J584" s="90"/>
      <c r="K584" s="90"/>
      <c r="L584" s="90"/>
      <c r="M584" s="90"/>
      <c r="N584" s="90"/>
      <c r="O584" s="90"/>
      <c r="P584" s="90"/>
      <c r="Q584" s="90"/>
      <c r="R584" s="90"/>
      <c r="S584" s="90"/>
      <c r="T584" s="90"/>
      <c r="U584" s="90"/>
      <c r="V584" s="90"/>
      <c r="W584" s="90"/>
      <c r="X584" s="90"/>
      <c r="Y584" s="90"/>
      <c r="Z584" s="90"/>
      <c r="AA584" s="90"/>
      <c r="AB584" s="90"/>
      <c r="AC584" s="90"/>
      <c r="AD584" s="90"/>
      <c r="AE584" s="90"/>
      <c r="AF584" s="90"/>
      <c r="AG584" s="90"/>
      <c r="AH584" s="90"/>
      <c r="AI584" s="90"/>
      <c r="AJ584" s="90"/>
      <c r="AK584" s="90"/>
      <c r="AL584" s="90"/>
      <c r="AM584" s="90"/>
      <c r="AN584" s="90"/>
      <c r="AO584" s="90"/>
      <c r="AP584" s="90"/>
      <c r="AQ584" s="90"/>
      <c r="AR584" s="90"/>
      <c r="AS584" s="90"/>
      <c r="AT584" s="90"/>
      <c r="AU584" s="90"/>
      <c r="AV584" s="90"/>
      <c r="AW584" s="90"/>
      <c r="AX584" s="90"/>
      <c r="AY584" s="90"/>
      <c r="AZ584" s="90"/>
      <c r="BA584" s="90"/>
      <c r="BB584" s="90"/>
      <c r="BC584" s="90"/>
      <c r="BD584" s="90"/>
      <c r="BE584" s="90"/>
      <c r="BF584" s="90"/>
      <c r="BG584" s="90"/>
      <c r="BH584" s="90"/>
      <c r="BI584" s="90"/>
      <c r="BJ584" s="90"/>
      <c r="BK584" s="90"/>
      <c r="BL584" s="90"/>
      <c r="BM584" s="90"/>
      <c r="BN584" s="90"/>
      <c r="BO584" s="90"/>
      <c r="BP584" s="90"/>
      <c r="BQ584" s="90"/>
      <c r="BR584" s="90"/>
      <c r="BS584" s="90"/>
      <c r="BT584" s="90"/>
      <c r="BU584" s="90"/>
      <c r="BV584" s="90"/>
      <c r="BW584" s="90"/>
      <c r="BX584" s="90"/>
      <c r="BY584" s="90"/>
      <c r="BZ584" s="90"/>
      <c r="CA584" s="90"/>
    </row>
    <row r="585" spans="1:79" s="86" customFormat="1" x14ac:dyDescent="0.2">
      <c r="A585" s="150"/>
      <c r="B585" s="95"/>
      <c r="C585" s="95"/>
      <c r="D585" s="131"/>
      <c r="E585" s="146"/>
      <c r="F585" s="90"/>
      <c r="G585" s="90"/>
      <c r="H585" s="90"/>
      <c r="I585" s="90"/>
      <c r="J585" s="90"/>
      <c r="K585" s="90"/>
      <c r="L585" s="90"/>
      <c r="M585" s="90"/>
      <c r="N585" s="90"/>
      <c r="O585" s="90"/>
      <c r="P585" s="90"/>
      <c r="Q585" s="90"/>
      <c r="R585" s="90"/>
      <c r="S585" s="90"/>
      <c r="T585" s="90"/>
      <c r="U585" s="90"/>
      <c r="V585" s="90"/>
      <c r="W585" s="90"/>
      <c r="X585" s="90"/>
      <c r="Y585" s="90"/>
      <c r="Z585" s="90"/>
      <c r="AA585" s="90"/>
      <c r="AB585" s="90"/>
      <c r="AC585" s="90"/>
      <c r="AD585" s="90"/>
      <c r="AE585" s="90"/>
      <c r="AF585" s="90"/>
      <c r="AG585" s="90"/>
      <c r="AH585" s="90"/>
      <c r="AI585" s="90"/>
      <c r="AJ585" s="90"/>
      <c r="AK585" s="90"/>
      <c r="AL585" s="90"/>
      <c r="AM585" s="90"/>
      <c r="AN585" s="90"/>
      <c r="AO585" s="90"/>
      <c r="AP585" s="90"/>
      <c r="AQ585" s="90"/>
      <c r="AR585" s="90"/>
      <c r="AS585" s="90"/>
      <c r="AT585" s="90"/>
      <c r="AU585" s="90"/>
      <c r="AV585" s="90"/>
      <c r="AW585" s="90"/>
      <c r="AX585" s="90"/>
      <c r="AY585" s="90"/>
      <c r="AZ585" s="90"/>
      <c r="BA585" s="90"/>
      <c r="BB585" s="90"/>
      <c r="BC585" s="90"/>
      <c r="BD585" s="90"/>
      <c r="BE585" s="90"/>
      <c r="BF585" s="90"/>
      <c r="BG585" s="90"/>
      <c r="BH585" s="90"/>
      <c r="BI585" s="90"/>
      <c r="BJ585" s="90"/>
      <c r="BK585" s="90"/>
      <c r="BL585" s="90"/>
      <c r="BM585" s="90"/>
      <c r="BN585" s="90"/>
      <c r="BO585" s="90"/>
      <c r="BP585" s="90"/>
      <c r="BQ585" s="90"/>
      <c r="BR585" s="90"/>
      <c r="BS585" s="90"/>
      <c r="BT585" s="90"/>
      <c r="BU585" s="90"/>
      <c r="BV585" s="90"/>
      <c r="BW585" s="90"/>
      <c r="BX585" s="90"/>
      <c r="BY585" s="90"/>
      <c r="BZ585" s="90"/>
      <c r="CA585" s="90"/>
    </row>
    <row r="586" spans="1:79" s="86" customFormat="1" x14ac:dyDescent="0.2">
      <c r="A586" s="150"/>
      <c r="B586" s="95"/>
      <c r="C586" s="95"/>
      <c r="D586" s="131"/>
      <c r="E586" s="146"/>
      <c r="F586" s="90"/>
      <c r="G586" s="90"/>
      <c r="H586" s="90"/>
      <c r="I586" s="90"/>
      <c r="J586" s="90"/>
      <c r="K586" s="90"/>
      <c r="L586" s="90"/>
      <c r="M586" s="90"/>
      <c r="N586" s="90"/>
      <c r="O586" s="90"/>
      <c r="P586" s="90"/>
      <c r="Q586" s="90"/>
      <c r="R586" s="90"/>
      <c r="S586" s="90"/>
      <c r="T586" s="90"/>
      <c r="U586" s="90"/>
      <c r="V586" s="90"/>
      <c r="W586" s="90"/>
      <c r="X586" s="90"/>
      <c r="Y586" s="90"/>
      <c r="Z586" s="90"/>
      <c r="AA586" s="90"/>
      <c r="AB586" s="90"/>
      <c r="AC586" s="90"/>
      <c r="AD586" s="90"/>
      <c r="AE586" s="90"/>
      <c r="AF586" s="90"/>
      <c r="AG586" s="90"/>
      <c r="AH586" s="90"/>
      <c r="AI586" s="90"/>
      <c r="AJ586" s="90"/>
      <c r="AK586" s="90"/>
      <c r="AL586" s="90"/>
      <c r="AM586" s="90"/>
      <c r="AN586" s="90"/>
      <c r="AO586" s="90"/>
      <c r="AP586" s="90"/>
      <c r="AQ586" s="90"/>
      <c r="AR586" s="90"/>
      <c r="AS586" s="90"/>
      <c r="AT586" s="90"/>
      <c r="AU586" s="90"/>
      <c r="AV586" s="90"/>
      <c r="AW586" s="90"/>
      <c r="AX586" s="90"/>
      <c r="AY586" s="90"/>
      <c r="AZ586" s="90"/>
      <c r="BA586" s="90"/>
      <c r="BB586" s="90"/>
      <c r="BC586" s="90"/>
      <c r="BD586" s="90"/>
      <c r="BE586" s="90"/>
      <c r="BF586" s="90"/>
      <c r="BG586" s="90"/>
      <c r="BH586" s="90"/>
      <c r="BI586" s="90"/>
      <c r="BJ586" s="90"/>
      <c r="BK586" s="90"/>
      <c r="BL586" s="90"/>
      <c r="BM586" s="90"/>
      <c r="BN586" s="90"/>
      <c r="BO586" s="90"/>
      <c r="BP586" s="90"/>
      <c r="BQ586" s="90"/>
      <c r="BR586" s="90"/>
      <c r="BS586" s="90"/>
      <c r="BT586" s="90"/>
      <c r="BU586" s="90"/>
      <c r="BV586" s="90"/>
      <c r="BW586" s="90"/>
      <c r="BX586" s="90"/>
      <c r="BY586" s="90"/>
      <c r="BZ586" s="90"/>
      <c r="CA586" s="90"/>
    </row>
    <row r="587" spans="1:79" s="86" customFormat="1" x14ac:dyDescent="0.2">
      <c r="A587" s="150"/>
      <c r="B587" s="95"/>
      <c r="C587" s="95"/>
      <c r="D587" s="131"/>
      <c r="E587" s="146"/>
      <c r="F587" s="90"/>
      <c r="G587" s="90"/>
      <c r="H587" s="90"/>
      <c r="I587" s="90"/>
      <c r="J587" s="90"/>
      <c r="K587" s="90"/>
      <c r="L587" s="90"/>
      <c r="M587" s="90"/>
      <c r="N587" s="90"/>
      <c r="O587" s="90"/>
      <c r="P587" s="90"/>
      <c r="Q587" s="90"/>
      <c r="R587" s="90"/>
      <c r="S587" s="90"/>
      <c r="T587" s="90"/>
      <c r="U587" s="90"/>
      <c r="V587" s="90"/>
      <c r="W587" s="90"/>
      <c r="X587" s="90"/>
      <c r="Y587" s="90"/>
      <c r="Z587" s="90"/>
      <c r="AA587" s="90"/>
      <c r="AB587" s="90"/>
      <c r="AC587" s="90"/>
      <c r="AD587" s="90"/>
      <c r="AE587" s="90"/>
      <c r="AF587" s="90"/>
      <c r="AG587" s="90"/>
      <c r="AH587" s="90"/>
      <c r="AI587" s="90"/>
      <c r="AJ587" s="90"/>
      <c r="AK587" s="90"/>
      <c r="AL587" s="90"/>
      <c r="AM587" s="90"/>
      <c r="AN587" s="90"/>
      <c r="AO587" s="90"/>
      <c r="AP587" s="90"/>
      <c r="AQ587" s="90"/>
      <c r="AR587" s="90"/>
      <c r="AS587" s="90"/>
      <c r="AT587" s="90"/>
      <c r="AU587" s="90"/>
      <c r="AV587" s="90"/>
      <c r="AW587" s="90"/>
      <c r="AX587" s="90"/>
      <c r="AY587" s="90"/>
      <c r="AZ587" s="90"/>
      <c r="BA587" s="90"/>
      <c r="BB587" s="90"/>
      <c r="BC587" s="90"/>
      <c r="BD587" s="90"/>
      <c r="BE587" s="90"/>
      <c r="BF587" s="90"/>
      <c r="BG587" s="90"/>
      <c r="BH587" s="90"/>
      <c r="BI587" s="90"/>
      <c r="BJ587" s="90"/>
      <c r="BK587" s="90"/>
      <c r="BL587" s="90"/>
      <c r="BM587" s="90"/>
      <c r="BN587" s="90"/>
      <c r="BO587" s="90"/>
      <c r="BP587" s="90"/>
      <c r="BQ587" s="90"/>
      <c r="BR587" s="90"/>
      <c r="BS587" s="90"/>
      <c r="BT587" s="90"/>
      <c r="BU587" s="90"/>
      <c r="BV587" s="90"/>
      <c r="BW587" s="90"/>
      <c r="BX587" s="90"/>
      <c r="BY587" s="90"/>
      <c r="BZ587" s="90"/>
      <c r="CA587" s="90"/>
    </row>
    <row r="588" spans="1:79" s="86" customFormat="1" x14ac:dyDescent="0.2">
      <c r="A588" s="150"/>
      <c r="B588" s="95"/>
      <c r="C588" s="95"/>
      <c r="D588" s="131"/>
      <c r="E588" s="160"/>
      <c r="F588" s="90"/>
      <c r="G588" s="90"/>
      <c r="H588" s="90"/>
      <c r="I588" s="90"/>
      <c r="J588" s="90"/>
      <c r="K588" s="90"/>
      <c r="L588" s="90"/>
      <c r="M588" s="90"/>
      <c r="N588" s="90"/>
      <c r="O588" s="90"/>
      <c r="P588" s="90"/>
      <c r="Q588" s="90"/>
      <c r="R588" s="90"/>
      <c r="S588" s="90"/>
      <c r="T588" s="90"/>
      <c r="U588" s="90"/>
      <c r="V588" s="90"/>
      <c r="W588" s="90"/>
      <c r="X588" s="90"/>
      <c r="Y588" s="90"/>
      <c r="Z588" s="90"/>
      <c r="AA588" s="90"/>
      <c r="AB588" s="90"/>
      <c r="AC588" s="90"/>
      <c r="AD588" s="90"/>
      <c r="AE588" s="90"/>
      <c r="AF588" s="90"/>
      <c r="AG588" s="90"/>
      <c r="AH588" s="90"/>
      <c r="AI588" s="90"/>
      <c r="AJ588" s="90"/>
      <c r="AK588" s="90"/>
      <c r="AL588" s="90"/>
      <c r="AM588" s="90"/>
      <c r="AN588" s="90"/>
      <c r="AO588" s="90"/>
      <c r="AP588" s="90"/>
      <c r="AQ588" s="90"/>
      <c r="AR588" s="90"/>
      <c r="AS588" s="90"/>
      <c r="AT588" s="90"/>
      <c r="AU588" s="90"/>
      <c r="AV588" s="90"/>
      <c r="AW588" s="90"/>
      <c r="AX588" s="90"/>
      <c r="AY588" s="90"/>
      <c r="AZ588" s="90"/>
      <c r="BA588" s="90"/>
      <c r="BB588" s="90"/>
      <c r="BC588" s="90"/>
      <c r="BD588" s="90"/>
      <c r="BE588" s="90"/>
      <c r="BF588" s="90"/>
      <c r="BG588" s="90"/>
      <c r="BH588" s="90"/>
      <c r="BI588" s="90"/>
      <c r="BJ588" s="90"/>
      <c r="BK588" s="90"/>
      <c r="BL588" s="90"/>
      <c r="BM588" s="90"/>
      <c r="BN588" s="90"/>
      <c r="BO588" s="90"/>
      <c r="BP588" s="90"/>
      <c r="BQ588" s="90"/>
      <c r="BR588" s="90"/>
      <c r="BS588" s="90"/>
      <c r="BT588" s="90"/>
      <c r="BU588" s="90"/>
      <c r="BV588" s="90"/>
      <c r="BW588" s="90"/>
      <c r="BX588" s="90"/>
      <c r="BY588" s="90"/>
      <c r="BZ588" s="90"/>
      <c r="CA588" s="90"/>
    </row>
    <row r="589" spans="1:79" s="86" customFormat="1" x14ac:dyDescent="0.2">
      <c r="A589" s="150"/>
      <c r="B589" s="95"/>
      <c r="C589" s="95"/>
      <c r="D589" s="131"/>
      <c r="E589" s="146"/>
      <c r="F589" s="90"/>
      <c r="G589" s="90"/>
      <c r="H589" s="90"/>
      <c r="I589" s="90"/>
      <c r="J589" s="90"/>
      <c r="K589" s="90"/>
      <c r="L589" s="90"/>
      <c r="M589" s="90"/>
      <c r="N589" s="90"/>
      <c r="O589" s="90"/>
      <c r="P589" s="90"/>
      <c r="Q589" s="90"/>
      <c r="R589" s="90"/>
      <c r="S589" s="90"/>
      <c r="T589" s="90"/>
      <c r="U589" s="90"/>
      <c r="V589" s="90"/>
      <c r="W589" s="90"/>
      <c r="X589" s="90"/>
      <c r="Y589" s="90"/>
      <c r="Z589" s="90"/>
      <c r="AA589" s="90"/>
      <c r="AB589" s="90"/>
      <c r="AC589" s="90"/>
      <c r="AD589" s="90"/>
      <c r="AE589" s="90"/>
      <c r="AF589" s="90"/>
      <c r="AG589" s="90"/>
      <c r="AH589" s="90"/>
      <c r="AI589" s="90"/>
      <c r="AJ589" s="90"/>
      <c r="AK589" s="90"/>
      <c r="AL589" s="90"/>
      <c r="AM589" s="90"/>
      <c r="AN589" s="90"/>
      <c r="AO589" s="90"/>
      <c r="AP589" s="90"/>
      <c r="AQ589" s="90"/>
      <c r="AR589" s="90"/>
      <c r="AS589" s="90"/>
      <c r="AT589" s="90"/>
      <c r="AU589" s="90"/>
      <c r="AV589" s="90"/>
      <c r="AW589" s="90"/>
      <c r="AX589" s="90"/>
      <c r="AY589" s="90"/>
      <c r="AZ589" s="90"/>
      <c r="BA589" s="90"/>
      <c r="BB589" s="90"/>
      <c r="BC589" s="90"/>
      <c r="BD589" s="90"/>
      <c r="BE589" s="90"/>
      <c r="BF589" s="90"/>
      <c r="BG589" s="90"/>
      <c r="BH589" s="90"/>
      <c r="BI589" s="90"/>
      <c r="BJ589" s="90"/>
      <c r="BK589" s="90"/>
      <c r="BL589" s="90"/>
      <c r="BM589" s="90"/>
      <c r="BN589" s="90"/>
      <c r="BO589" s="90"/>
      <c r="BP589" s="90"/>
      <c r="BQ589" s="90"/>
      <c r="BR589" s="90"/>
      <c r="BS589" s="90"/>
      <c r="BT589" s="90"/>
      <c r="BU589" s="90"/>
      <c r="BV589" s="90"/>
      <c r="BW589" s="90"/>
      <c r="BX589" s="90"/>
      <c r="BY589" s="90"/>
      <c r="BZ589" s="90"/>
      <c r="CA589" s="90"/>
    </row>
    <row r="590" spans="1:79" s="86" customFormat="1" x14ac:dyDescent="0.2">
      <c r="A590" s="150"/>
      <c r="B590" s="95"/>
      <c r="C590" s="95"/>
      <c r="D590" s="131"/>
      <c r="E590" s="146"/>
      <c r="F590" s="90"/>
      <c r="G590" s="90"/>
      <c r="H590" s="90"/>
      <c r="I590" s="90"/>
      <c r="J590" s="90"/>
      <c r="K590" s="90"/>
      <c r="L590" s="90"/>
      <c r="M590" s="90"/>
      <c r="N590" s="90"/>
      <c r="O590" s="90"/>
      <c r="P590" s="90"/>
      <c r="Q590" s="90"/>
      <c r="R590" s="90"/>
      <c r="S590" s="90"/>
      <c r="T590" s="90"/>
      <c r="U590" s="90"/>
      <c r="V590" s="90"/>
      <c r="W590" s="90"/>
      <c r="X590" s="90"/>
      <c r="Y590" s="90"/>
      <c r="Z590" s="90"/>
      <c r="AA590" s="90"/>
      <c r="AB590" s="90"/>
      <c r="AC590" s="90"/>
      <c r="AD590" s="90"/>
      <c r="AE590" s="90"/>
      <c r="AF590" s="90"/>
      <c r="AG590" s="90"/>
      <c r="AH590" s="90"/>
      <c r="AI590" s="90"/>
      <c r="AJ590" s="90"/>
      <c r="AK590" s="90"/>
      <c r="AL590" s="90"/>
      <c r="AM590" s="90"/>
      <c r="AN590" s="90"/>
      <c r="AO590" s="90"/>
      <c r="AP590" s="90"/>
      <c r="AQ590" s="90"/>
      <c r="AR590" s="90"/>
      <c r="AS590" s="90"/>
      <c r="AT590" s="90"/>
      <c r="AU590" s="90"/>
      <c r="AV590" s="90"/>
      <c r="AW590" s="90"/>
      <c r="AX590" s="90"/>
      <c r="AY590" s="90"/>
      <c r="AZ590" s="90"/>
      <c r="BA590" s="90"/>
      <c r="BB590" s="90"/>
      <c r="BC590" s="90"/>
      <c r="BD590" s="90"/>
      <c r="BE590" s="90"/>
      <c r="BF590" s="90"/>
      <c r="BG590" s="90"/>
      <c r="BH590" s="90"/>
      <c r="BI590" s="90"/>
      <c r="BJ590" s="90"/>
      <c r="BK590" s="90"/>
      <c r="BL590" s="90"/>
      <c r="BM590" s="90"/>
      <c r="BN590" s="90"/>
      <c r="BO590" s="90"/>
      <c r="BP590" s="90"/>
      <c r="BQ590" s="90"/>
      <c r="BR590" s="90"/>
      <c r="BS590" s="90"/>
      <c r="BT590" s="90"/>
      <c r="BU590" s="90"/>
      <c r="BV590" s="90"/>
      <c r="BW590" s="90"/>
      <c r="BX590" s="90"/>
      <c r="BY590" s="90"/>
      <c r="BZ590" s="90"/>
      <c r="CA590" s="90"/>
    </row>
    <row r="591" spans="1:79" s="86" customFormat="1" x14ac:dyDescent="0.2">
      <c r="A591" s="150"/>
      <c r="B591" s="95"/>
      <c r="C591" s="95"/>
      <c r="D591" s="131"/>
      <c r="E591" s="146"/>
      <c r="F591" s="90"/>
      <c r="G591" s="90"/>
      <c r="H591" s="90"/>
      <c r="I591" s="90"/>
      <c r="J591" s="90"/>
      <c r="K591" s="90"/>
      <c r="L591" s="90"/>
      <c r="M591" s="90"/>
      <c r="N591" s="90"/>
      <c r="O591" s="90"/>
      <c r="P591" s="90"/>
      <c r="Q591" s="90"/>
      <c r="R591" s="90"/>
      <c r="S591" s="90"/>
      <c r="T591" s="90"/>
      <c r="U591" s="90"/>
      <c r="V591" s="90"/>
      <c r="W591" s="90"/>
      <c r="X591" s="90"/>
      <c r="Y591" s="90"/>
      <c r="Z591" s="90"/>
      <c r="AA591" s="90"/>
      <c r="AB591" s="90"/>
      <c r="AC591" s="90"/>
      <c r="AD591" s="90"/>
      <c r="AE591" s="90"/>
      <c r="AF591" s="90"/>
      <c r="AG591" s="90"/>
      <c r="AH591" s="90"/>
      <c r="AI591" s="90"/>
      <c r="AJ591" s="90"/>
      <c r="AK591" s="90"/>
      <c r="AL591" s="90"/>
      <c r="AM591" s="90"/>
      <c r="AN591" s="90"/>
      <c r="AO591" s="90"/>
      <c r="AP591" s="90"/>
      <c r="AQ591" s="90"/>
      <c r="AR591" s="90"/>
      <c r="AS591" s="90"/>
      <c r="AT591" s="90"/>
      <c r="AU591" s="90"/>
      <c r="AV591" s="90"/>
      <c r="AW591" s="90"/>
      <c r="AX591" s="90"/>
      <c r="AY591" s="90"/>
      <c r="AZ591" s="90"/>
      <c r="BA591" s="90"/>
      <c r="BB591" s="90"/>
      <c r="BC591" s="90"/>
      <c r="BD591" s="90"/>
      <c r="BE591" s="90"/>
      <c r="BF591" s="90"/>
      <c r="BG591" s="90"/>
      <c r="BH591" s="90"/>
      <c r="BI591" s="90"/>
      <c r="BJ591" s="90"/>
      <c r="BK591" s="90"/>
      <c r="BL591" s="90"/>
      <c r="BM591" s="90"/>
      <c r="BN591" s="90"/>
      <c r="BO591" s="90"/>
      <c r="BP591" s="90"/>
      <c r="BQ591" s="90"/>
      <c r="BR591" s="90"/>
      <c r="BS591" s="90"/>
      <c r="BT591" s="90"/>
      <c r="BU591" s="90"/>
      <c r="BV591" s="90"/>
      <c r="BW591" s="90"/>
      <c r="BX591" s="90"/>
      <c r="BY591" s="90"/>
      <c r="BZ591" s="90"/>
      <c r="CA591" s="90"/>
    </row>
    <row r="592" spans="1:79" s="86" customFormat="1" x14ac:dyDescent="0.2">
      <c r="A592" s="150"/>
      <c r="B592" s="95"/>
      <c r="C592" s="95"/>
      <c r="D592" s="131"/>
      <c r="E592" s="146"/>
      <c r="F592" s="90"/>
      <c r="G592" s="90"/>
      <c r="H592" s="90"/>
      <c r="I592" s="90"/>
      <c r="J592" s="90"/>
      <c r="K592" s="90"/>
      <c r="L592" s="90"/>
      <c r="M592" s="90"/>
      <c r="N592" s="90"/>
      <c r="O592" s="90"/>
      <c r="P592" s="90"/>
      <c r="Q592" s="90"/>
      <c r="R592" s="90"/>
      <c r="S592" s="90"/>
      <c r="T592" s="90"/>
      <c r="U592" s="90"/>
      <c r="V592" s="90"/>
      <c r="W592" s="90"/>
      <c r="X592" s="90"/>
      <c r="Y592" s="90"/>
      <c r="Z592" s="90"/>
      <c r="AA592" s="90"/>
      <c r="AB592" s="90"/>
      <c r="AC592" s="90"/>
      <c r="AD592" s="90"/>
      <c r="AE592" s="90"/>
      <c r="AF592" s="90"/>
      <c r="AG592" s="90"/>
      <c r="AH592" s="90"/>
      <c r="AI592" s="90"/>
      <c r="AJ592" s="90"/>
      <c r="AK592" s="90"/>
      <c r="AL592" s="90"/>
      <c r="AM592" s="90"/>
      <c r="AN592" s="90"/>
      <c r="AO592" s="90"/>
      <c r="AP592" s="90"/>
      <c r="AQ592" s="90"/>
      <c r="AR592" s="90"/>
      <c r="AS592" s="90"/>
      <c r="AT592" s="90"/>
      <c r="AU592" s="90"/>
      <c r="AV592" s="90"/>
      <c r="AW592" s="90"/>
      <c r="AX592" s="90"/>
      <c r="AY592" s="90"/>
      <c r="AZ592" s="90"/>
      <c r="BA592" s="90"/>
      <c r="BB592" s="90"/>
      <c r="BC592" s="90"/>
      <c r="BD592" s="90"/>
      <c r="BE592" s="90"/>
      <c r="BF592" s="90"/>
      <c r="BG592" s="90"/>
      <c r="BH592" s="90"/>
      <c r="BI592" s="90"/>
      <c r="BJ592" s="90"/>
      <c r="BK592" s="90"/>
      <c r="BL592" s="90"/>
      <c r="BM592" s="90"/>
      <c r="BN592" s="90"/>
      <c r="BO592" s="90"/>
      <c r="BP592" s="90"/>
      <c r="BQ592" s="90"/>
      <c r="BR592" s="90"/>
      <c r="BS592" s="90"/>
      <c r="BT592" s="90"/>
      <c r="BU592" s="90"/>
      <c r="BV592" s="90"/>
      <c r="BW592" s="90"/>
      <c r="BX592" s="90"/>
      <c r="BY592" s="90"/>
      <c r="BZ592" s="90"/>
      <c r="CA592" s="90"/>
    </row>
    <row r="593" spans="1:79" s="86" customFormat="1" x14ac:dyDescent="0.2">
      <c r="A593" s="150"/>
      <c r="B593" s="95"/>
      <c r="C593" s="95"/>
      <c r="D593" s="131"/>
      <c r="E593" s="146"/>
      <c r="F593" s="90"/>
      <c r="G593" s="90"/>
      <c r="H593" s="90"/>
      <c r="I593" s="90"/>
      <c r="J593" s="90"/>
      <c r="K593" s="90"/>
      <c r="L593" s="90"/>
      <c r="M593" s="90"/>
      <c r="N593" s="90"/>
      <c r="O593" s="90"/>
      <c r="P593" s="90"/>
      <c r="Q593" s="90"/>
      <c r="R593" s="90"/>
      <c r="S593" s="90"/>
      <c r="T593" s="90"/>
      <c r="U593" s="90"/>
      <c r="V593" s="90"/>
      <c r="W593" s="90"/>
      <c r="X593" s="90"/>
      <c r="Y593" s="90"/>
      <c r="Z593" s="90"/>
      <c r="AA593" s="90"/>
      <c r="AB593" s="90"/>
      <c r="AC593" s="90"/>
      <c r="AD593" s="90"/>
      <c r="AE593" s="90"/>
      <c r="AF593" s="90"/>
      <c r="AG593" s="90"/>
      <c r="AH593" s="90"/>
      <c r="AI593" s="90"/>
      <c r="AJ593" s="90"/>
      <c r="AK593" s="90"/>
      <c r="AL593" s="90"/>
      <c r="AM593" s="90"/>
      <c r="AN593" s="90"/>
      <c r="AO593" s="90"/>
      <c r="AP593" s="90"/>
      <c r="AQ593" s="90"/>
      <c r="AR593" s="90"/>
      <c r="AS593" s="90"/>
      <c r="AT593" s="90"/>
      <c r="AU593" s="90"/>
      <c r="AV593" s="90"/>
      <c r="AW593" s="90"/>
      <c r="AX593" s="90"/>
      <c r="AY593" s="90"/>
      <c r="AZ593" s="90"/>
      <c r="BA593" s="90"/>
      <c r="BB593" s="90"/>
      <c r="BC593" s="90"/>
      <c r="BD593" s="90"/>
      <c r="BE593" s="90"/>
      <c r="BF593" s="90"/>
      <c r="BG593" s="90"/>
      <c r="BH593" s="90"/>
      <c r="BI593" s="90"/>
      <c r="BJ593" s="90"/>
      <c r="BK593" s="90"/>
      <c r="BL593" s="90"/>
      <c r="BM593" s="90"/>
      <c r="BN593" s="90"/>
      <c r="BO593" s="90"/>
      <c r="BP593" s="90"/>
      <c r="BQ593" s="90"/>
      <c r="BR593" s="90"/>
      <c r="BS593" s="90"/>
      <c r="BT593" s="90"/>
      <c r="BU593" s="90"/>
      <c r="BV593" s="90"/>
      <c r="BW593" s="90"/>
      <c r="BX593" s="90"/>
      <c r="BY593" s="90"/>
      <c r="BZ593" s="90"/>
      <c r="CA593" s="90"/>
    </row>
    <row r="594" spans="1:79" s="86" customFormat="1" x14ac:dyDescent="0.2">
      <c r="A594" s="150"/>
      <c r="B594" s="95"/>
      <c r="C594" s="95"/>
      <c r="D594" s="131"/>
      <c r="E594" s="146"/>
      <c r="F594" s="90"/>
      <c r="G594" s="90"/>
      <c r="H594" s="90"/>
      <c r="I594" s="90"/>
      <c r="J594" s="90"/>
      <c r="K594" s="90"/>
      <c r="L594" s="90"/>
      <c r="M594" s="90"/>
      <c r="N594" s="90"/>
      <c r="O594" s="90"/>
      <c r="P594" s="90"/>
      <c r="Q594" s="90"/>
      <c r="R594" s="90"/>
      <c r="S594" s="90"/>
      <c r="T594" s="90"/>
      <c r="U594" s="90"/>
      <c r="V594" s="90"/>
      <c r="W594" s="90"/>
      <c r="X594" s="90"/>
      <c r="Y594" s="90"/>
      <c r="Z594" s="90"/>
      <c r="AA594" s="90"/>
      <c r="AB594" s="90"/>
      <c r="AC594" s="90"/>
      <c r="AD594" s="90"/>
      <c r="AE594" s="90"/>
      <c r="AF594" s="90"/>
      <c r="AG594" s="90"/>
      <c r="AH594" s="90"/>
      <c r="AI594" s="90"/>
      <c r="AJ594" s="90"/>
      <c r="AK594" s="90"/>
      <c r="AL594" s="90"/>
      <c r="AM594" s="90"/>
      <c r="AN594" s="90"/>
      <c r="AO594" s="90"/>
      <c r="AP594" s="90"/>
      <c r="AQ594" s="90"/>
      <c r="AR594" s="90"/>
      <c r="AS594" s="90"/>
      <c r="AT594" s="90"/>
      <c r="AU594" s="90"/>
      <c r="AV594" s="90"/>
      <c r="AW594" s="90"/>
      <c r="AX594" s="90"/>
      <c r="AY594" s="90"/>
      <c r="AZ594" s="90"/>
      <c r="BA594" s="90"/>
      <c r="BB594" s="90"/>
      <c r="BC594" s="90"/>
      <c r="BD594" s="90"/>
      <c r="BE594" s="90"/>
      <c r="BF594" s="90"/>
      <c r="BG594" s="90"/>
      <c r="BH594" s="90"/>
      <c r="BI594" s="90"/>
      <c r="BJ594" s="90"/>
      <c r="BK594" s="90"/>
      <c r="BL594" s="90"/>
      <c r="BM594" s="90"/>
      <c r="BN594" s="90"/>
      <c r="BO594" s="90"/>
      <c r="BP594" s="90"/>
      <c r="BQ594" s="90"/>
      <c r="BR594" s="90"/>
      <c r="BS594" s="90"/>
      <c r="BT594" s="90"/>
      <c r="BU594" s="90"/>
      <c r="BV594" s="90"/>
      <c r="BW594" s="90"/>
      <c r="BX594" s="90"/>
      <c r="BY594" s="90"/>
      <c r="BZ594" s="90"/>
      <c r="CA594" s="90"/>
    </row>
    <row r="595" spans="1:79" s="86" customFormat="1" x14ac:dyDescent="0.2">
      <c r="A595" s="150"/>
      <c r="B595" s="95"/>
      <c r="C595" s="95"/>
      <c r="D595" s="131"/>
      <c r="E595" s="146"/>
      <c r="F595" s="90"/>
      <c r="G595" s="90"/>
      <c r="H595" s="90"/>
      <c r="I595" s="90"/>
      <c r="J595" s="90"/>
      <c r="K595" s="90"/>
      <c r="L595" s="90"/>
      <c r="M595" s="90"/>
      <c r="N595" s="90"/>
      <c r="O595" s="90"/>
      <c r="P595" s="90"/>
      <c r="Q595" s="90"/>
      <c r="R595" s="90"/>
      <c r="S595" s="90"/>
      <c r="T595" s="90"/>
      <c r="U595" s="90"/>
      <c r="V595" s="90"/>
      <c r="W595" s="90"/>
      <c r="X595" s="90"/>
      <c r="Y595" s="90"/>
      <c r="Z595" s="90"/>
      <c r="AA595" s="90"/>
      <c r="AB595" s="90"/>
      <c r="AC595" s="90"/>
      <c r="AD595" s="90"/>
      <c r="AE595" s="90"/>
      <c r="AF595" s="90"/>
      <c r="AG595" s="90"/>
      <c r="AH595" s="90"/>
      <c r="AI595" s="90"/>
      <c r="AJ595" s="90"/>
      <c r="AK595" s="90"/>
      <c r="AL595" s="90"/>
      <c r="AM595" s="90"/>
      <c r="AN595" s="90"/>
      <c r="AO595" s="90"/>
      <c r="AP595" s="90"/>
      <c r="AQ595" s="90"/>
      <c r="AR595" s="90"/>
      <c r="AS595" s="90"/>
      <c r="AT595" s="90"/>
      <c r="AU595" s="90"/>
      <c r="AV595" s="90"/>
      <c r="AW595" s="90"/>
      <c r="AX595" s="90"/>
      <c r="AY595" s="90"/>
      <c r="AZ595" s="90"/>
      <c r="BA595" s="90"/>
      <c r="BB595" s="90"/>
      <c r="BC595" s="90"/>
      <c r="BD595" s="90"/>
      <c r="BE595" s="90"/>
      <c r="BF595" s="90"/>
      <c r="BG595" s="90"/>
      <c r="BH595" s="90"/>
      <c r="BI595" s="90"/>
      <c r="BJ595" s="90"/>
      <c r="BK595" s="90"/>
      <c r="BL595" s="90"/>
      <c r="BM595" s="90"/>
      <c r="BN595" s="90"/>
      <c r="BO595" s="90"/>
      <c r="BP595" s="90"/>
      <c r="BQ595" s="90"/>
      <c r="BR595" s="90"/>
      <c r="BS595" s="90"/>
      <c r="BT595" s="90"/>
      <c r="BU595" s="90"/>
      <c r="BV595" s="90"/>
      <c r="BW595" s="90"/>
      <c r="BX595" s="90"/>
      <c r="BY595" s="90"/>
      <c r="BZ595" s="90"/>
      <c r="CA595" s="90"/>
    </row>
    <row r="596" spans="1:79" s="86" customFormat="1" x14ac:dyDescent="0.2">
      <c r="A596" s="150"/>
      <c r="B596" s="95"/>
      <c r="C596" s="95"/>
      <c r="D596" s="131"/>
      <c r="E596" s="146"/>
      <c r="F596" s="90"/>
      <c r="G596" s="90"/>
      <c r="H596" s="90"/>
      <c r="I596" s="90"/>
      <c r="J596" s="90"/>
      <c r="K596" s="90"/>
      <c r="L596" s="90"/>
      <c r="M596" s="90"/>
      <c r="N596" s="90"/>
      <c r="O596" s="90"/>
      <c r="P596" s="90"/>
      <c r="Q596" s="90"/>
      <c r="R596" s="90"/>
      <c r="S596" s="90"/>
      <c r="T596" s="90"/>
      <c r="U596" s="90"/>
      <c r="V596" s="90"/>
      <c r="W596" s="90"/>
      <c r="X596" s="90"/>
      <c r="Y596" s="90"/>
      <c r="Z596" s="90"/>
      <c r="AA596" s="90"/>
      <c r="AB596" s="90"/>
      <c r="AC596" s="90"/>
      <c r="AD596" s="90"/>
      <c r="AE596" s="90"/>
      <c r="AF596" s="90"/>
      <c r="AG596" s="90"/>
      <c r="AH596" s="90"/>
      <c r="AI596" s="90"/>
      <c r="AJ596" s="90"/>
      <c r="AK596" s="90"/>
      <c r="AL596" s="90"/>
      <c r="AM596" s="90"/>
      <c r="AN596" s="90"/>
      <c r="AO596" s="90"/>
      <c r="AP596" s="90"/>
      <c r="AQ596" s="90"/>
      <c r="AR596" s="90"/>
      <c r="AS596" s="90"/>
      <c r="AT596" s="90"/>
      <c r="AU596" s="90"/>
      <c r="AV596" s="90"/>
      <c r="AW596" s="90"/>
      <c r="AX596" s="90"/>
      <c r="AY596" s="90"/>
      <c r="AZ596" s="90"/>
      <c r="BA596" s="90"/>
      <c r="BB596" s="90"/>
      <c r="BC596" s="90"/>
      <c r="BD596" s="90"/>
      <c r="BE596" s="90"/>
      <c r="BF596" s="90"/>
      <c r="BG596" s="90"/>
      <c r="BH596" s="90"/>
      <c r="BI596" s="90"/>
      <c r="BJ596" s="90"/>
      <c r="BK596" s="90"/>
      <c r="BL596" s="90"/>
      <c r="BM596" s="90"/>
      <c r="BN596" s="90"/>
      <c r="BO596" s="90"/>
      <c r="BP596" s="90"/>
      <c r="BQ596" s="90"/>
      <c r="BR596" s="90"/>
      <c r="BS596" s="90"/>
      <c r="BT596" s="90"/>
      <c r="BU596" s="90"/>
      <c r="BV596" s="90"/>
      <c r="BW596" s="90"/>
      <c r="BX596" s="90"/>
      <c r="BY596" s="90"/>
      <c r="BZ596" s="90"/>
      <c r="CA596" s="90"/>
    </row>
    <row r="597" spans="1:79" s="86" customFormat="1" x14ac:dyDescent="0.2">
      <c r="A597" s="150"/>
      <c r="B597" s="95"/>
      <c r="C597" s="95"/>
      <c r="D597" s="131"/>
      <c r="E597" s="146"/>
      <c r="F597" s="90"/>
      <c r="G597" s="90"/>
      <c r="H597" s="90"/>
      <c r="I597" s="90"/>
      <c r="J597" s="90"/>
      <c r="K597" s="90"/>
      <c r="L597" s="90"/>
      <c r="M597" s="90"/>
      <c r="N597" s="90"/>
      <c r="O597" s="90"/>
      <c r="P597" s="90"/>
      <c r="Q597" s="90"/>
      <c r="R597" s="90"/>
      <c r="S597" s="90"/>
      <c r="T597" s="90"/>
      <c r="U597" s="90"/>
      <c r="V597" s="90"/>
      <c r="W597" s="90"/>
      <c r="X597" s="90"/>
      <c r="Y597" s="90"/>
      <c r="Z597" s="90"/>
      <c r="AA597" s="90"/>
      <c r="AB597" s="90"/>
      <c r="AC597" s="90"/>
      <c r="AD597" s="90"/>
      <c r="AE597" s="90"/>
      <c r="AF597" s="90"/>
      <c r="AG597" s="90"/>
      <c r="AH597" s="90"/>
      <c r="AI597" s="90"/>
      <c r="AJ597" s="90"/>
      <c r="AK597" s="90"/>
      <c r="AL597" s="90"/>
      <c r="AM597" s="90"/>
      <c r="AN597" s="90"/>
      <c r="AO597" s="90"/>
      <c r="AP597" s="90"/>
      <c r="AQ597" s="90"/>
      <c r="AR597" s="90"/>
      <c r="AS597" s="90"/>
      <c r="AT597" s="90"/>
      <c r="AU597" s="90"/>
      <c r="AV597" s="90"/>
      <c r="AW597" s="90"/>
      <c r="AX597" s="90"/>
      <c r="AY597" s="90"/>
      <c r="AZ597" s="90"/>
      <c r="BA597" s="90"/>
      <c r="BB597" s="90"/>
      <c r="BC597" s="90"/>
      <c r="BD597" s="90"/>
      <c r="BE597" s="90"/>
      <c r="BF597" s="90"/>
      <c r="BG597" s="90"/>
      <c r="BH597" s="90"/>
      <c r="BI597" s="90"/>
      <c r="BJ597" s="90"/>
      <c r="BK597" s="90"/>
      <c r="BL597" s="90"/>
      <c r="BM597" s="90"/>
      <c r="BN597" s="90"/>
      <c r="BO597" s="90"/>
      <c r="BP597" s="90"/>
      <c r="BQ597" s="90"/>
      <c r="BR597" s="90"/>
      <c r="BS597" s="90"/>
      <c r="BT597" s="90"/>
      <c r="BU597" s="90"/>
      <c r="BV597" s="90"/>
      <c r="BW597" s="90"/>
      <c r="BX597" s="90"/>
      <c r="BY597" s="90"/>
      <c r="BZ597" s="90"/>
      <c r="CA597" s="90"/>
    </row>
    <row r="598" spans="1:79" s="86" customFormat="1" x14ac:dyDescent="0.2">
      <c r="A598" s="150"/>
      <c r="B598" s="95"/>
      <c r="C598" s="95"/>
      <c r="D598" s="131"/>
      <c r="E598" s="146"/>
      <c r="F598" s="90"/>
      <c r="G598" s="90"/>
      <c r="H598" s="90"/>
      <c r="I598" s="90"/>
      <c r="J598" s="90"/>
      <c r="K598" s="90"/>
      <c r="L598" s="90"/>
      <c r="M598" s="90"/>
      <c r="N598" s="90"/>
      <c r="O598" s="90"/>
      <c r="P598" s="90"/>
      <c r="Q598" s="90"/>
      <c r="R598" s="90"/>
      <c r="S598" s="90"/>
      <c r="T598" s="90"/>
      <c r="U598" s="90"/>
      <c r="V598" s="90"/>
      <c r="W598" s="90"/>
      <c r="X598" s="90"/>
      <c r="Y598" s="90"/>
      <c r="Z598" s="90"/>
      <c r="AA598" s="90"/>
      <c r="AB598" s="90"/>
      <c r="AC598" s="90"/>
      <c r="AD598" s="90"/>
      <c r="AE598" s="90"/>
      <c r="AF598" s="90"/>
      <c r="AG598" s="90"/>
      <c r="AH598" s="90"/>
      <c r="AI598" s="90"/>
      <c r="AJ598" s="90"/>
      <c r="AK598" s="90"/>
      <c r="AL598" s="90"/>
      <c r="AM598" s="90"/>
      <c r="AN598" s="90"/>
      <c r="AO598" s="90"/>
      <c r="AP598" s="90"/>
      <c r="AQ598" s="90"/>
      <c r="AR598" s="90"/>
      <c r="AS598" s="90"/>
      <c r="AT598" s="90"/>
      <c r="AU598" s="90"/>
      <c r="AV598" s="90"/>
      <c r="AW598" s="90"/>
      <c r="AX598" s="90"/>
      <c r="AY598" s="90"/>
      <c r="AZ598" s="90"/>
      <c r="BA598" s="90"/>
      <c r="BB598" s="90"/>
      <c r="BC598" s="90"/>
      <c r="BD598" s="90"/>
      <c r="BE598" s="90"/>
      <c r="BF598" s="90"/>
      <c r="BG598" s="90"/>
      <c r="BH598" s="90"/>
      <c r="BI598" s="90"/>
      <c r="BJ598" s="90"/>
      <c r="BK598" s="90"/>
      <c r="BL598" s="90"/>
      <c r="BM598" s="90"/>
      <c r="BN598" s="90"/>
      <c r="BO598" s="90"/>
      <c r="BP598" s="90"/>
      <c r="BQ598" s="90"/>
      <c r="BR598" s="90"/>
      <c r="BS598" s="90"/>
      <c r="BT598" s="90"/>
      <c r="BU598" s="90"/>
      <c r="BV598" s="90"/>
      <c r="BW598" s="90"/>
      <c r="BX598" s="90"/>
      <c r="BY598" s="90"/>
      <c r="BZ598" s="90"/>
      <c r="CA598" s="90"/>
    </row>
    <row r="599" spans="1:79" s="86" customFormat="1" x14ac:dyDescent="0.2">
      <c r="A599" s="150"/>
      <c r="B599" s="95"/>
      <c r="C599" s="95"/>
      <c r="D599" s="131"/>
      <c r="E599" s="146"/>
      <c r="F599" s="90"/>
      <c r="G599" s="90"/>
      <c r="H599" s="90"/>
      <c r="I599" s="90"/>
      <c r="J599" s="90"/>
      <c r="K599" s="90"/>
      <c r="L599" s="90"/>
      <c r="M599" s="90"/>
      <c r="N599" s="90"/>
      <c r="O599" s="90"/>
      <c r="P599" s="90"/>
      <c r="Q599" s="90"/>
      <c r="R599" s="90"/>
      <c r="S599" s="90"/>
      <c r="T599" s="90"/>
      <c r="U599" s="90"/>
      <c r="V599" s="90"/>
      <c r="W599" s="90"/>
      <c r="X599" s="90"/>
      <c r="Y599" s="90"/>
      <c r="Z599" s="90"/>
      <c r="AA599" s="90"/>
      <c r="AB599" s="90"/>
      <c r="AC599" s="90"/>
      <c r="AD599" s="90"/>
      <c r="AE599" s="90"/>
      <c r="AF599" s="90"/>
      <c r="AG599" s="90"/>
      <c r="AH599" s="90"/>
      <c r="AI599" s="90"/>
      <c r="AJ599" s="90"/>
      <c r="AK599" s="90"/>
      <c r="AL599" s="90"/>
      <c r="AM599" s="90"/>
      <c r="AN599" s="90"/>
      <c r="AO599" s="90"/>
      <c r="AP599" s="90"/>
      <c r="AQ599" s="90"/>
      <c r="AR599" s="90"/>
      <c r="AS599" s="90"/>
      <c r="AT599" s="90"/>
      <c r="AU599" s="90"/>
      <c r="AV599" s="90"/>
      <c r="AW599" s="90"/>
      <c r="AX599" s="90"/>
      <c r="AY599" s="90"/>
      <c r="AZ599" s="90"/>
      <c r="BA599" s="90"/>
      <c r="BB599" s="90"/>
      <c r="BC599" s="90"/>
      <c r="BD599" s="90"/>
      <c r="BE599" s="90"/>
      <c r="BF599" s="90"/>
      <c r="BG599" s="90"/>
      <c r="BH599" s="90"/>
      <c r="BI599" s="90"/>
      <c r="BJ599" s="90"/>
      <c r="BK599" s="90"/>
      <c r="BL599" s="90"/>
      <c r="BM599" s="90"/>
      <c r="BN599" s="90"/>
      <c r="BO599" s="90"/>
      <c r="BP599" s="90"/>
      <c r="BQ599" s="90"/>
      <c r="BR599" s="90"/>
      <c r="BS599" s="90"/>
      <c r="BT599" s="90"/>
      <c r="BU599" s="90"/>
      <c r="BV599" s="90"/>
      <c r="BW599" s="90"/>
      <c r="BX599" s="90"/>
      <c r="BY599" s="90"/>
      <c r="BZ599" s="90"/>
      <c r="CA599" s="90"/>
    </row>
    <row r="600" spans="1:79" s="86" customFormat="1" x14ac:dyDescent="0.2">
      <c r="A600" s="150"/>
      <c r="B600" s="95"/>
      <c r="C600" s="95"/>
      <c r="D600" s="131"/>
      <c r="E600" s="146"/>
      <c r="F600" s="90"/>
      <c r="G600" s="90"/>
      <c r="H600" s="90"/>
      <c r="I600" s="90"/>
      <c r="J600" s="90"/>
      <c r="K600" s="90"/>
      <c r="L600" s="90"/>
      <c r="M600" s="90"/>
      <c r="N600" s="90"/>
      <c r="O600" s="90"/>
      <c r="P600" s="90"/>
      <c r="Q600" s="90"/>
      <c r="R600" s="90"/>
      <c r="S600" s="90"/>
      <c r="T600" s="90"/>
      <c r="U600" s="90"/>
      <c r="V600" s="90"/>
      <c r="W600" s="90"/>
      <c r="X600" s="90"/>
      <c r="Y600" s="90"/>
      <c r="Z600" s="90"/>
      <c r="AA600" s="90"/>
      <c r="AB600" s="90"/>
      <c r="AC600" s="90"/>
      <c r="AD600" s="90"/>
      <c r="AE600" s="90"/>
      <c r="AF600" s="90"/>
      <c r="AG600" s="90"/>
      <c r="AH600" s="90"/>
      <c r="AI600" s="90"/>
      <c r="AJ600" s="90"/>
      <c r="AK600" s="90"/>
      <c r="AL600" s="90"/>
      <c r="AM600" s="90"/>
      <c r="AN600" s="90"/>
      <c r="AO600" s="90"/>
      <c r="AP600" s="90"/>
      <c r="AQ600" s="90"/>
      <c r="AR600" s="90"/>
      <c r="AS600" s="90"/>
      <c r="AT600" s="90"/>
      <c r="AU600" s="90"/>
      <c r="AV600" s="90"/>
      <c r="AW600" s="90"/>
      <c r="AX600" s="90"/>
      <c r="AY600" s="90"/>
      <c r="AZ600" s="90"/>
      <c r="BA600" s="90"/>
      <c r="BB600" s="90"/>
      <c r="BC600" s="90"/>
      <c r="BD600" s="90"/>
      <c r="BE600" s="90"/>
      <c r="BF600" s="90"/>
      <c r="BG600" s="90"/>
      <c r="BH600" s="90"/>
      <c r="BI600" s="90"/>
      <c r="BJ600" s="90"/>
      <c r="BK600" s="90"/>
      <c r="BL600" s="90"/>
      <c r="BM600" s="90"/>
      <c r="BN600" s="90"/>
      <c r="BO600" s="90"/>
      <c r="BP600" s="90"/>
      <c r="BQ600" s="90"/>
      <c r="BR600" s="90"/>
      <c r="BS600" s="90"/>
      <c r="BT600" s="90"/>
      <c r="BU600" s="90"/>
      <c r="BV600" s="90"/>
      <c r="BW600" s="90"/>
      <c r="BX600" s="90"/>
      <c r="BY600" s="90"/>
      <c r="BZ600" s="90"/>
      <c r="CA600" s="90"/>
    </row>
    <row r="601" spans="1:79" s="86" customFormat="1" x14ac:dyDescent="0.2">
      <c r="A601" s="150"/>
      <c r="B601" s="95"/>
      <c r="C601" s="95"/>
      <c r="D601" s="131"/>
      <c r="E601" s="146"/>
      <c r="F601" s="90"/>
      <c r="G601" s="90"/>
      <c r="H601" s="90"/>
      <c r="I601" s="90"/>
      <c r="J601" s="90"/>
      <c r="K601" s="90"/>
      <c r="L601" s="90"/>
      <c r="M601" s="90"/>
      <c r="N601" s="90"/>
      <c r="O601" s="90"/>
      <c r="P601" s="90"/>
      <c r="Q601" s="90"/>
      <c r="R601" s="90"/>
      <c r="S601" s="90"/>
      <c r="T601" s="90"/>
      <c r="U601" s="90"/>
      <c r="V601" s="90"/>
      <c r="W601" s="90"/>
      <c r="X601" s="90"/>
      <c r="Y601" s="90"/>
      <c r="Z601" s="90"/>
      <c r="AA601" s="90"/>
      <c r="AB601" s="90"/>
      <c r="AC601" s="90"/>
      <c r="AD601" s="90"/>
      <c r="AE601" s="90"/>
      <c r="AF601" s="90"/>
      <c r="AG601" s="90"/>
      <c r="AH601" s="90"/>
      <c r="AI601" s="90"/>
      <c r="AJ601" s="90"/>
      <c r="AK601" s="90"/>
      <c r="AL601" s="90"/>
      <c r="AM601" s="90"/>
      <c r="AN601" s="90"/>
      <c r="AO601" s="90"/>
      <c r="AP601" s="90"/>
      <c r="AQ601" s="90"/>
      <c r="AR601" s="90"/>
      <c r="AS601" s="90"/>
      <c r="AT601" s="90"/>
      <c r="AU601" s="90"/>
      <c r="AV601" s="90"/>
      <c r="AW601" s="90"/>
      <c r="AX601" s="90"/>
      <c r="AY601" s="90"/>
      <c r="AZ601" s="90"/>
      <c r="BA601" s="90"/>
      <c r="BB601" s="90"/>
      <c r="BC601" s="90"/>
      <c r="BD601" s="90"/>
      <c r="BE601" s="90"/>
      <c r="BF601" s="90"/>
      <c r="BG601" s="90"/>
      <c r="BH601" s="90"/>
      <c r="BI601" s="90"/>
      <c r="BJ601" s="90"/>
      <c r="BK601" s="90"/>
      <c r="BL601" s="90"/>
      <c r="BM601" s="90"/>
      <c r="BN601" s="90"/>
      <c r="BO601" s="90"/>
      <c r="BP601" s="90"/>
      <c r="BQ601" s="90"/>
      <c r="BR601" s="90"/>
      <c r="BS601" s="90"/>
      <c r="BT601" s="90"/>
      <c r="BU601" s="90"/>
      <c r="BV601" s="90"/>
      <c r="BW601" s="90"/>
      <c r="BX601" s="90"/>
      <c r="BY601" s="90"/>
      <c r="BZ601" s="90"/>
      <c r="CA601" s="90"/>
    </row>
    <row r="602" spans="1:79" s="86" customFormat="1" x14ac:dyDescent="0.2">
      <c r="A602" s="150"/>
      <c r="B602" s="95"/>
      <c r="C602" s="95"/>
      <c r="D602" s="131"/>
      <c r="E602" s="146"/>
      <c r="F602" s="90"/>
      <c r="G602" s="90"/>
      <c r="H602" s="90"/>
      <c r="I602" s="90"/>
      <c r="J602" s="90"/>
      <c r="K602" s="90"/>
      <c r="L602" s="90"/>
      <c r="M602" s="90"/>
      <c r="N602" s="90"/>
      <c r="O602" s="90"/>
      <c r="P602" s="90"/>
      <c r="Q602" s="90"/>
      <c r="R602" s="90"/>
      <c r="S602" s="90"/>
      <c r="T602" s="90"/>
      <c r="U602" s="90"/>
      <c r="V602" s="90"/>
      <c r="W602" s="90"/>
      <c r="X602" s="90"/>
      <c r="Y602" s="90"/>
      <c r="Z602" s="90"/>
      <c r="AA602" s="90"/>
      <c r="AB602" s="90"/>
      <c r="AC602" s="90"/>
      <c r="AD602" s="90"/>
      <c r="AE602" s="90"/>
      <c r="AF602" s="90"/>
      <c r="AG602" s="90"/>
      <c r="AH602" s="90"/>
      <c r="AI602" s="90"/>
      <c r="AJ602" s="90"/>
      <c r="AK602" s="90"/>
      <c r="AL602" s="90"/>
      <c r="AM602" s="90"/>
      <c r="AN602" s="90"/>
      <c r="AO602" s="90"/>
      <c r="AP602" s="90"/>
      <c r="AQ602" s="90"/>
      <c r="AR602" s="90"/>
      <c r="AS602" s="90"/>
      <c r="AT602" s="90"/>
      <c r="AU602" s="90"/>
      <c r="AV602" s="90"/>
      <c r="AW602" s="90"/>
      <c r="AX602" s="90"/>
      <c r="AY602" s="90"/>
      <c r="AZ602" s="90"/>
      <c r="BA602" s="90"/>
      <c r="BB602" s="90"/>
      <c r="BC602" s="90"/>
      <c r="BD602" s="90"/>
      <c r="BE602" s="90"/>
      <c r="BF602" s="90"/>
      <c r="BG602" s="90"/>
      <c r="BH602" s="90"/>
      <c r="BI602" s="90"/>
      <c r="BJ602" s="90"/>
      <c r="BK602" s="90"/>
      <c r="BL602" s="90"/>
      <c r="BM602" s="90"/>
      <c r="BN602" s="90"/>
      <c r="BO602" s="90"/>
      <c r="BP602" s="90"/>
      <c r="BQ602" s="90"/>
      <c r="BR602" s="90"/>
      <c r="BS602" s="90"/>
      <c r="BT602" s="90"/>
      <c r="BU602" s="90"/>
      <c r="BV602" s="90"/>
      <c r="BW602" s="90"/>
      <c r="BX602" s="90"/>
      <c r="BY602" s="90"/>
      <c r="BZ602" s="90"/>
      <c r="CA602" s="90"/>
    </row>
    <row r="603" spans="1:79" s="86" customFormat="1" x14ac:dyDescent="0.2">
      <c r="A603" s="150"/>
      <c r="B603" s="95"/>
      <c r="C603" s="95"/>
      <c r="D603" s="131"/>
      <c r="E603" s="146"/>
      <c r="F603" s="90"/>
      <c r="G603" s="90"/>
      <c r="H603" s="90"/>
      <c r="I603" s="90"/>
      <c r="J603" s="90"/>
      <c r="K603" s="90"/>
      <c r="L603" s="90"/>
      <c r="M603" s="90"/>
      <c r="N603" s="90"/>
      <c r="O603" s="90"/>
      <c r="P603" s="90"/>
      <c r="Q603" s="90"/>
      <c r="R603" s="90"/>
      <c r="S603" s="90"/>
      <c r="T603" s="90"/>
      <c r="U603" s="90"/>
      <c r="V603" s="90"/>
      <c r="W603" s="90"/>
      <c r="X603" s="90"/>
      <c r="Y603" s="90"/>
      <c r="Z603" s="90"/>
      <c r="AA603" s="90"/>
      <c r="AB603" s="90"/>
      <c r="AC603" s="90"/>
      <c r="AD603" s="90"/>
      <c r="AE603" s="90"/>
      <c r="AF603" s="90"/>
      <c r="AG603" s="90"/>
      <c r="AH603" s="90"/>
      <c r="AI603" s="90"/>
      <c r="AJ603" s="90"/>
      <c r="AK603" s="90"/>
      <c r="AL603" s="90"/>
      <c r="AM603" s="90"/>
      <c r="AN603" s="90"/>
      <c r="AO603" s="90"/>
      <c r="AP603" s="90"/>
      <c r="AQ603" s="90"/>
      <c r="AR603" s="90"/>
      <c r="AS603" s="90"/>
      <c r="AT603" s="90"/>
      <c r="AU603" s="90"/>
      <c r="AV603" s="90"/>
      <c r="AW603" s="90"/>
      <c r="AX603" s="90"/>
      <c r="AY603" s="90"/>
      <c r="AZ603" s="90"/>
      <c r="BA603" s="90"/>
      <c r="BB603" s="90"/>
      <c r="BC603" s="90"/>
      <c r="BD603" s="90"/>
      <c r="BE603" s="90"/>
      <c r="BF603" s="90"/>
      <c r="BG603" s="90"/>
      <c r="BH603" s="90"/>
      <c r="BI603" s="90"/>
      <c r="BJ603" s="90"/>
      <c r="BK603" s="90"/>
      <c r="BL603" s="90"/>
      <c r="BM603" s="90"/>
      <c r="BN603" s="90"/>
      <c r="BO603" s="90"/>
      <c r="BP603" s="90"/>
      <c r="BQ603" s="90"/>
      <c r="BR603" s="90"/>
      <c r="BS603" s="90"/>
      <c r="BT603" s="90"/>
      <c r="BU603" s="90"/>
      <c r="BV603" s="90"/>
      <c r="BW603" s="90"/>
      <c r="BX603" s="90"/>
      <c r="BY603" s="90"/>
      <c r="BZ603" s="90"/>
      <c r="CA603" s="90"/>
    </row>
    <row r="604" spans="1:79" s="86" customFormat="1" x14ac:dyDescent="0.2">
      <c r="A604" s="150"/>
      <c r="B604" s="95"/>
      <c r="C604" s="95"/>
      <c r="D604" s="131"/>
      <c r="E604" s="146"/>
      <c r="F604" s="90"/>
      <c r="G604" s="90"/>
      <c r="H604" s="90"/>
      <c r="I604" s="90"/>
      <c r="J604" s="90"/>
      <c r="K604" s="90"/>
      <c r="L604" s="90"/>
      <c r="M604" s="90"/>
      <c r="N604" s="90"/>
      <c r="O604" s="90"/>
      <c r="P604" s="90"/>
      <c r="Q604" s="90"/>
      <c r="R604" s="90"/>
      <c r="S604" s="90"/>
      <c r="T604" s="90"/>
      <c r="U604" s="90"/>
      <c r="V604" s="90"/>
      <c r="W604" s="90"/>
      <c r="X604" s="90"/>
      <c r="Y604" s="90"/>
      <c r="Z604" s="90"/>
      <c r="AA604" s="90"/>
      <c r="AB604" s="90"/>
      <c r="AC604" s="90"/>
      <c r="AD604" s="90"/>
      <c r="AE604" s="90"/>
      <c r="AF604" s="90"/>
      <c r="AG604" s="90"/>
      <c r="AH604" s="90"/>
      <c r="AI604" s="90"/>
      <c r="AJ604" s="90"/>
      <c r="AK604" s="90"/>
      <c r="AL604" s="90"/>
      <c r="AM604" s="90"/>
      <c r="AN604" s="90"/>
      <c r="AO604" s="90"/>
      <c r="AP604" s="90"/>
      <c r="AQ604" s="90"/>
      <c r="AR604" s="90"/>
      <c r="AS604" s="90"/>
      <c r="AT604" s="90"/>
      <c r="AU604" s="90"/>
      <c r="AV604" s="90"/>
      <c r="AW604" s="90"/>
      <c r="AX604" s="90"/>
      <c r="AY604" s="90"/>
      <c r="AZ604" s="90"/>
      <c r="BA604" s="90"/>
      <c r="BB604" s="90"/>
      <c r="BC604" s="90"/>
      <c r="BD604" s="90"/>
      <c r="BE604" s="90"/>
      <c r="BF604" s="90"/>
      <c r="BG604" s="90"/>
      <c r="BH604" s="90"/>
      <c r="BI604" s="90"/>
      <c r="BJ604" s="90"/>
      <c r="BK604" s="90"/>
      <c r="BL604" s="90"/>
      <c r="BM604" s="90"/>
      <c r="BN604" s="90"/>
      <c r="BO604" s="90"/>
      <c r="BP604" s="90"/>
      <c r="BQ604" s="90"/>
      <c r="BR604" s="90"/>
      <c r="BS604" s="90"/>
      <c r="BT604" s="90"/>
      <c r="BU604" s="90"/>
      <c r="BV604" s="90"/>
      <c r="BW604" s="90"/>
      <c r="BX604" s="90"/>
      <c r="BY604" s="90"/>
      <c r="BZ604" s="90"/>
      <c r="CA604" s="90"/>
    </row>
    <row r="605" spans="1:79" s="86" customFormat="1" x14ac:dyDescent="0.2">
      <c r="A605" s="150"/>
      <c r="B605" s="95"/>
      <c r="C605" s="95"/>
      <c r="D605" s="131"/>
      <c r="E605" s="146"/>
      <c r="F605" s="90"/>
      <c r="G605" s="90"/>
      <c r="H605" s="90"/>
      <c r="I605" s="90"/>
      <c r="J605" s="90"/>
      <c r="K605" s="90"/>
      <c r="L605" s="90"/>
      <c r="M605" s="90"/>
      <c r="N605" s="90"/>
      <c r="O605" s="90"/>
      <c r="P605" s="90"/>
      <c r="Q605" s="90"/>
      <c r="R605" s="90"/>
      <c r="S605" s="90"/>
      <c r="T605" s="90"/>
      <c r="U605" s="90"/>
      <c r="V605" s="90"/>
      <c r="W605" s="90"/>
      <c r="X605" s="90"/>
      <c r="Y605" s="90"/>
      <c r="Z605" s="90"/>
      <c r="AA605" s="90"/>
      <c r="AB605" s="90"/>
      <c r="AC605" s="90"/>
      <c r="AD605" s="90"/>
      <c r="AE605" s="90"/>
      <c r="AF605" s="90"/>
      <c r="AG605" s="90"/>
      <c r="AH605" s="90"/>
      <c r="AI605" s="90"/>
      <c r="AJ605" s="90"/>
      <c r="AK605" s="90"/>
      <c r="AL605" s="90"/>
      <c r="AM605" s="90"/>
      <c r="AN605" s="90"/>
      <c r="AO605" s="90"/>
      <c r="AP605" s="90"/>
      <c r="AQ605" s="90"/>
      <c r="AR605" s="90"/>
      <c r="AS605" s="90"/>
      <c r="AT605" s="90"/>
      <c r="AU605" s="90"/>
      <c r="AV605" s="90"/>
      <c r="AW605" s="90"/>
      <c r="AX605" s="90"/>
      <c r="AY605" s="90"/>
      <c r="AZ605" s="90"/>
      <c r="BA605" s="90"/>
      <c r="BB605" s="90"/>
      <c r="BC605" s="90"/>
      <c r="BD605" s="90"/>
      <c r="BE605" s="90"/>
      <c r="BF605" s="90"/>
      <c r="BG605" s="90"/>
      <c r="BH605" s="90"/>
      <c r="BI605" s="90"/>
      <c r="BJ605" s="90"/>
      <c r="BK605" s="90"/>
      <c r="BL605" s="90"/>
      <c r="BM605" s="90"/>
      <c r="BN605" s="90"/>
      <c r="BO605" s="90"/>
      <c r="BP605" s="90"/>
      <c r="BQ605" s="90"/>
      <c r="BR605" s="90"/>
      <c r="BS605" s="90"/>
      <c r="BT605" s="90"/>
      <c r="BU605" s="90"/>
      <c r="BV605" s="90"/>
      <c r="BW605" s="90"/>
      <c r="BX605" s="90"/>
      <c r="BY605" s="90"/>
      <c r="BZ605" s="90"/>
      <c r="CA605" s="90"/>
    </row>
    <row r="606" spans="1:79" s="86" customFormat="1" x14ac:dyDescent="0.2">
      <c r="A606" s="150"/>
      <c r="B606" s="95"/>
      <c r="C606" s="95"/>
      <c r="D606" s="131"/>
      <c r="E606" s="146"/>
      <c r="F606" s="90"/>
      <c r="G606" s="90"/>
      <c r="H606" s="90"/>
      <c r="I606" s="90"/>
      <c r="J606" s="90"/>
      <c r="K606" s="90"/>
      <c r="L606" s="90"/>
      <c r="M606" s="90"/>
      <c r="N606" s="90"/>
      <c r="O606" s="90"/>
      <c r="P606" s="90"/>
      <c r="Q606" s="90"/>
      <c r="R606" s="90"/>
      <c r="S606" s="90"/>
      <c r="T606" s="90"/>
      <c r="U606" s="90"/>
      <c r="V606" s="90"/>
      <c r="W606" s="90"/>
      <c r="X606" s="90"/>
      <c r="Y606" s="90"/>
      <c r="Z606" s="90"/>
      <c r="AA606" s="90"/>
      <c r="AB606" s="90"/>
      <c r="AC606" s="90"/>
      <c r="AD606" s="90"/>
      <c r="AE606" s="90"/>
      <c r="AF606" s="90"/>
      <c r="AG606" s="90"/>
      <c r="AH606" s="90"/>
      <c r="AI606" s="90"/>
      <c r="AJ606" s="90"/>
      <c r="AK606" s="90"/>
      <c r="AL606" s="90"/>
      <c r="AM606" s="90"/>
      <c r="AN606" s="90"/>
      <c r="AO606" s="90"/>
      <c r="AP606" s="90"/>
      <c r="AQ606" s="90"/>
      <c r="AR606" s="90"/>
      <c r="AS606" s="90"/>
      <c r="AT606" s="90"/>
      <c r="AU606" s="90"/>
      <c r="AV606" s="90"/>
      <c r="AW606" s="90"/>
      <c r="AX606" s="90"/>
      <c r="AY606" s="90"/>
      <c r="AZ606" s="90"/>
      <c r="BA606" s="90"/>
      <c r="BB606" s="90"/>
      <c r="BC606" s="90"/>
      <c r="BD606" s="90"/>
      <c r="BE606" s="90"/>
      <c r="BF606" s="90"/>
      <c r="BG606" s="90"/>
      <c r="BH606" s="90"/>
      <c r="BI606" s="90"/>
      <c r="BJ606" s="90"/>
      <c r="BK606" s="90"/>
      <c r="BL606" s="90"/>
      <c r="BM606" s="90"/>
      <c r="BN606" s="90"/>
      <c r="BO606" s="90"/>
      <c r="BP606" s="90"/>
      <c r="BQ606" s="90"/>
      <c r="BR606" s="90"/>
      <c r="BS606" s="90"/>
      <c r="BT606" s="90"/>
      <c r="BU606" s="90"/>
      <c r="BV606" s="90"/>
      <c r="BW606" s="90"/>
      <c r="BX606" s="90"/>
      <c r="BY606" s="90"/>
      <c r="BZ606" s="90"/>
      <c r="CA606" s="90"/>
    </row>
    <row r="607" spans="1:79" s="86" customFormat="1" x14ac:dyDescent="0.2">
      <c r="A607" s="150"/>
      <c r="B607" s="95"/>
      <c r="C607" s="95"/>
      <c r="D607" s="131"/>
      <c r="E607" s="146"/>
      <c r="F607" s="90"/>
      <c r="G607" s="90"/>
      <c r="H607" s="90"/>
      <c r="I607" s="90"/>
      <c r="J607" s="90"/>
      <c r="K607" s="90"/>
      <c r="L607" s="90"/>
      <c r="M607" s="90"/>
      <c r="N607" s="90"/>
      <c r="O607" s="90"/>
      <c r="P607" s="90"/>
      <c r="Q607" s="90"/>
      <c r="R607" s="90"/>
      <c r="S607" s="90"/>
      <c r="T607" s="90"/>
      <c r="U607" s="90"/>
      <c r="V607" s="90"/>
      <c r="W607" s="90"/>
      <c r="X607" s="90"/>
      <c r="Y607" s="90"/>
      <c r="Z607" s="90"/>
      <c r="AA607" s="90"/>
      <c r="AB607" s="90"/>
      <c r="AC607" s="90"/>
      <c r="AD607" s="90"/>
      <c r="AE607" s="90"/>
      <c r="AF607" s="90"/>
      <c r="AG607" s="90"/>
      <c r="AH607" s="90"/>
      <c r="AI607" s="90"/>
      <c r="AJ607" s="90"/>
      <c r="AK607" s="90"/>
      <c r="AL607" s="90"/>
      <c r="AM607" s="90"/>
      <c r="AN607" s="90"/>
      <c r="AO607" s="90"/>
      <c r="AP607" s="90"/>
      <c r="AQ607" s="90"/>
      <c r="AR607" s="90"/>
      <c r="AS607" s="90"/>
      <c r="AT607" s="90"/>
      <c r="AU607" s="90"/>
      <c r="AV607" s="90"/>
      <c r="AW607" s="90"/>
      <c r="AX607" s="90"/>
      <c r="AY607" s="90"/>
      <c r="AZ607" s="90"/>
      <c r="BA607" s="90"/>
      <c r="BB607" s="90"/>
      <c r="BC607" s="90"/>
      <c r="BD607" s="90"/>
      <c r="BE607" s="90"/>
      <c r="BF607" s="90"/>
      <c r="BG607" s="90"/>
      <c r="BH607" s="90"/>
      <c r="BI607" s="90"/>
      <c r="BJ607" s="90"/>
      <c r="BK607" s="90"/>
      <c r="BL607" s="90"/>
      <c r="BM607" s="90"/>
      <c r="BN607" s="90"/>
      <c r="BO607" s="90"/>
      <c r="BP607" s="90"/>
      <c r="BQ607" s="90"/>
      <c r="BR607" s="90"/>
      <c r="BS607" s="90"/>
      <c r="BT607" s="90"/>
      <c r="BU607" s="90"/>
      <c r="BV607" s="90"/>
      <c r="BW607" s="90"/>
      <c r="BX607" s="90"/>
      <c r="BY607" s="90"/>
      <c r="BZ607" s="90"/>
      <c r="CA607" s="90"/>
    </row>
    <row r="608" spans="1:79" s="86" customFormat="1" x14ac:dyDescent="0.2">
      <c r="A608" s="150"/>
      <c r="B608" s="95"/>
      <c r="C608" s="95"/>
      <c r="D608" s="131"/>
      <c r="E608" s="160"/>
      <c r="F608" s="90"/>
      <c r="G608" s="90"/>
      <c r="H608" s="90"/>
      <c r="I608" s="90"/>
      <c r="J608" s="90"/>
      <c r="K608" s="90"/>
      <c r="L608" s="90"/>
      <c r="M608" s="90"/>
      <c r="N608" s="90"/>
      <c r="O608" s="90"/>
      <c r="P608" s="90"/>
      <c r="Q608" s="90"/>
      <c r="R608" s="90"/>
      <c r="S608" s="90"/>
      <c r="T608" s="90"/>
      <c r="U608" s="90"/>
      <c r="V608" s="90"/>
      <c r="W608" s="90"/>
      <c r="X608" s="90"/>
      <c r="Y608" s="90"/>
      <c r="Z608" s="90"/>
      <c r="AA608" s="90"/>
      <c r="AB608" s="90"/>
      <c r="AC608" s="90"/>
      <c r="AD608" s="90"/>
      <c r="AE608" s="90"/>
      <c r="AF608" s="90"/>
      <c r="AG608" s="90"/>
      <c r="AH608" s="90"/>
      <c r="AI608" s="90"/>
      <c r="AJ608" s="90"/>
      <c r="AK608" s="90"/>
      <c r="AL608" s="90"/>
      <c r="AM608" s="90"/>
      <c r="AN608" s="90"/>
      <c r="AO608" s="90"/>
      <c r="AP608" s="90"/>
      <c r="AQ608" s="90"/>
      <c r="AR608" s="90"/>
      <c r="AS608" s="90"/>
      <c r="AT608" s="90"/>
      <c r="AU608" s="90"/>
      <c r="AV608" s="90"/>
      <c r="AW608" s="90"/>
      <c r="AX608" s="90"/>
      <c r="AY608" s="90"/>
      <c r="AZ608" s="90"/>
      <c r="BA608" s="90"/>
      <c r="BB608" s="90"/>
      <c r="BC608" s="90"/>
      <c r="BD608" s="90"/>
      <c r="BE608" s="90"/>
      <c r="BF608" s="90"/>
      <c r="BG608" s="90"/>
      <c r="BH608" s="90"/>
      <c r="BI608" s="90"/>
      <c r="BJ608" s="90"/>
      <c r="BK608" s="90"/>
      <c r="BL608" s="90"/>
      <c r="BM608" s="90"/>
      <c r="BN608" s="90"/>
      <c r="BO608" s="90"/>
      <c r="BP608" s="90"/>
      <c r="BQ608" s="90"/>
      <c r="BR608" s="90"/>
      <c r="BS608" s="90"/>
      <c r="BT608" s="90"/>
      <c r="BU608" s="90"/>
      <c r="BV608" s="90"/>
      <c r="BW608" s="90"/>
      <c r="BX608" s="90"/>
      <c r="BY608" s="90"/>
      <c r="BZ608" s="90"/>
      <c r="CA608" s="90"/>
    </row>
    <row r="609" spans="1:79" s="86" customFormat="1" x14ac:dyDescent="0.2">
      <c r="A609" s="150"/>
      <c r="B609" s="95"/>
      <c r="C609" s="95"/>
      <c r="D609" s="131"/>
      <c r="E609" s="146"/>
      <c r="F609" s="90"/>
      <c r="G609" s="90"/>
      <c r="H609" s="90"/>
      <c r="I609" s="90"/>
      <c r="J609" s="90"/>
      <c r="K609" s="90"/>
      <c r="L609" s="90"/>
      <c r="M609" s="90"/>
      <c r="N609" s="90"/>
      <c r="O609" s="90"/>
      <c r="P609" s="90"/>
      <c r="Q609" s="90"/>
      <c r="R609" s="90"/>
      <c r="S609" s="90"/>
      <c r="T609" s="90"/>
      <c r="U609" s="90"/>
      <c r="V609" s="90"/>
      <c r="W609" s="90"/>
      <c r="X609" s="90"/>
      <c r="Y609" s="90"/>
      <c r="Z609" s="90"/>
      <c r="AA609" s="90"/>
      <c r="AB609" s="90"/>
      <c r="AC609" s="90"/>
      <c r="AD609" s="90"/>
      <c r="AE609" s="90"/>
      <c r="AF609" s="90"/>
      <c r="AG609" s="90"/>
      <c r="AH609" s="90"/>
      <c r="AI609" s="90"/>
      <c r="AJ609" s="90"/>
      <c r="AK609" s="90"/>
      <c r="AL609" s="90"/>
      <c r="AM609" s="90"/>
      <c r="AN609" s="90"/>
      <c r="AO609" s="90"/>
      <c r="AP609" s="90"/>
      <c r="AQ609" s="90"/>
      <c r="AR609" s="90"/>
      <c r="AS609" s="90"/>
      <c r="AT609" s="90"/>
      <c r="AU609" s="90"/>
      <c r="AV609" s="90"/>
      <c r="AW609" s="90"/>
      <c r="AX609" s="90"/>
      <c r="AY609" s="90"/>
      <c r="AZ609" s="90"/>
      <c r="BA609" s="90"/>
      <c r="BB609" s="90"/>
      <c r="BC609" s="90"/>
      <c r="BD609" s="90"/>
      <c r="BE609" s="90"/>
      <c r="BF609" s="90"/>
      <c r="BG609" s="90"/>
      <c r="BH609" s="90"/>
      <c r="BI609" s="90"/>
      <c r="BJ609" s="90"/>
      <c r="BK609" s="90"/>
      <c r="BL609" s="90"/>
      <c r="BM609" s="90"/>
      <c r="BN609" s="90"/>
      <c r="BO609" s="90"/>
      <c r="BP609" s="90"/>
      <c r="BQ609" s="90"/>
      <c r="BR609" s="90"/>
      <c r="BS609" s="90"/>
      <c r="BT609" s="90"/>
      <c r="BU609" s="90"/>
      <c r="BV609" s="90"/>
      <c r="BW609" s="90"/>
      <c r="BX609" s="90"/>
      <c r="BY609" s="90"/>
      <c r="BZ609" s="90"/>
      <c r="CA609" s="90"/>
    </row>
    <row r="610" spans="1:79" s="86" customFormat="1" x14ac:dyDescent="0.2">
      <c r="A610" s="150"/>
      <c r="B610" s="95"/>
      <c r="C610" s="95"/>
      <c r="D610" s="131"/>
      <c r="E610" s="146"/>
      <c r="F610" s="90"/>
      <c r="G610" s="90"/>
      <c r="H610" s="90"/>
      <c r="I610" s="90"/>
      <c r="J610" s="90"/>
      <c r="K610" s="90"/>
      <c r="L610" s="90"/>
      <c r="M610" s="90"/>
      <c r="N610" s="90"/>
      <c r="O610" s="90"/>
      <c r="P610" s="90"/>
      <c r="Q610" s="90"/>
      <c r="R610" s="90"/>
      <c r="S610" s="90"/>
      <c r="T610" s="90"/>
      <c r="U610" s="90"/>
      <c r="V610" s="90"/>
      <c r="W610" s="90"/>
      <c r="X610" s="90"/>
      <c r="Y610" s="90"/>
      <c r="Z610" s="90"/>
      <c r="AA610" s="90"/>
      <c r="AB610" s="90"/>
      <c r="AC610" s="90"/>
      <c r="AD610" s="90"/>
      <c r="AE610" s="90"/>
      <c r="AF610" s="90"/>
      <c r="AG610" s="90"/>
      <c r="AH610" s="90"/>
      <c r="AI610" s="90"/>
      <c r="AJ610" s="90"/>
      <c r="AK610" s="90"/>
      <c r="AL610" s="90"/>
      <c r="AM610" s="90"/>
      <c r="AN610" s="90"/>
      <c r="AO610" s="90"/>
      <c r="AP610" s="90"/>
      <c r="AQ610" s="90"/>
      <c r="AR610" s="90"/>
      <c r="AS610" s="90"/>
      <c r="AT610" s="90"/>
      <c r="AU610" s="90"/>
      <c r="AV610" s="90"/>
      <c r="AW610" s="90"/>
      <c r="AX610" s="90"/>
      <c r="AY610" s="90"/>
      <c r="AZ610" s="90"/>
      <c r="BA610" s="90"/>
      <c r="BB610" s="90"/>
      <c r="BC610" s="90"/>
      <c r="BD610" s="90"/>
      <c r="BE610" s="90"/>
      <c r="BF610" s="90"/>
      <c r="BG610" s="90"/>
      <c r="BH610" s="90"/>
      <c r="BI610" s="90"/>
      <c r="BJ610" s="90"/>
      <c r="BK610" s="90"/>
      <c r="BL610" s="90"/>
      <c r="BM610" s="90"/>
      <c r="BN610" s="90"/>
      <c r="BO610" s="90"/>
      <c r="BP610" s="90"/>
      <c r="BQ610" s="90"/>
      <c r="BR610" s="90"/>
      <c r="BS610" s="90"/>
      <c r="BT610" s="90"/>
      <c r="BU610" s="90"/>
      <c r="BV610" s="90"/>
      <c r="BW610" s="90"/>
      <c r="BX610" s="90"/>
      <c r="BY610" s="90"/>
      <c r="BZ610" s="90"/>
      <c r="CA610" s="90"/>
    </row>
    <row r="611" spans="1:79" s="86" customFormat="1" x14ac:dyDescent="0.2">
      <c r="A611" s="150"/>
      <c r="B611" s="95"/>
      <c r="C611" s="95"/>
      <c r="D611" s="131"/>
      <c r="E611" s="146"/>
      <c r="F611" s="90"/>
      <c r="G611" s="90"/>
      <c r="H611" s="90"/>
      <c r="I611" s="90"/>
      <c r="J611" s="90"/>
      <c r="K611" s="90"/>
      <c r="L611" s="90"/>
      <c r="M611" s="90"/>
      <c r="N611" s="90"/>
      <c r="O611" s="90"/>
      <c r="P611" s="90"/>
      <c r="Q611" s="90"/>
      <c r="R611" s="90"/>
      <c r="S611" s="90"/>
      <c r="T611" s="90"/>
      <c r="U611" s="90"/>
      <c r="V611" s="90"/>
      <c r="W611" s="90"/>
      <c r="X611" s="90"/>
      <c r="Y611" s="90"/>
      <c r="Z611" s="90"/>
      <c r="AA611" s="90"/>
      <c r="AB611" s="90"/>
      <c r="AC611" s="90"/>
      <c r="AD611" s="90"/>
      <c r="AE611" s="90"/>
      <c r="AF611" s="90"/>
      <c r="AG611" s="90"/>
      <c r="AH611" s="90"/>
      <c r="AI611" s="90"/>
      <c r="AJ611" s="90"/>
      <c r="AK611" s="90"/>
      <c r="AL611" s="90"/>
      <c r="AM611" s="90"/>
      <c r="AN611" s="90"/>
      <c r="AO611" s="90"/>
      <c r="AP611" s="90"/>
      <c r="AQ611" s="90"/>
      <c r="AR611" s="90"/>
      <c r="AS611" s="90"/>
      <c r="AT611" s="90"/>
      <c r="AU611" s="90"/>
      <c r="AV611" s="90"/>
      <c r="AW611" s="90"/>
      <c r="AX611" s="90"/>
      <c r="AY611" s="90"/>
      <c r="AZ611" s="90"/>
      <c r="BA611" s="90"/>
      <c r="BB611" s="90"/>
      <c r="BC611" s="90"/>
      <c r="BD611" s="90"/>
      <c r="BE611" s="90"/>
      <c r="BF611" s="90"/>
      <c r="BG611" s="90"/>
      <c r="BH611" s="90"/>
      <c r="BI611" s="90"/>
      <c r="BJ611" s="90"/>
      <c r="BK611" s="90"/>
      <c r="BL611" s="90"/>
      <c r="BM611" s="90"/>
      <c r="BN611" s="90"/>
      <c r="BO611" s="90"/>
      <c r="BP611" s="90"/>
      <c r="BQ611" s="90"/>
      <c r="BR611" s="90"/>
      <c r="BS611" s="90"/>
      <c r="BT611" s="90"/>
      <c r="BU611" s="90"/>
      <c r="BV611" s="90"/>
      <c r="BW611" s="90"/>
      <c r="BX611" s="90"/>
      <c r="BY611" s="90"/>
      <c r="BZ611" s="90"/>
      <c r="CA611" s="90"/>
    </row>
    <row r="612" spans="1:79" s="86" customFormat="1" x14ac:dyDescent="0.2">
      <c r="A612" s="150"/>
      <c r="B612" s="95"/>
      <c r="C612" s="95"/>
      <c r="D612" s="131"/>
      <c r="E612" s="146"/>
      <c r="F612" s="90"/>
      <c r="G612" s="90"/>
      <c r="H612" s="90"/>
      <c r="I612" s="90"/>
      <c r="J612" s="90"/>
      <c r="K612" s="90"/>
      <c r="L612" s="90"/>
      <c r="M612" s="90"/>
      <c r="N612" s="90"/>
      <c r="O612" s="90"/>
      <c r="P612" s="90"/>
      <c r="Q612" s="90"/>
      <c r="R612" s="90"/>
      <c r="S612" s="90"/>
      <c r="T612" s="90"/>
      <c r="U612" s="90"/>
      <c r="V612" s="90"/>
      <c r="W612" s="90"/>
      <c r="X612" s="90"/>
      <c r="Y612" s="90"/>
      <c r="Z612" s="90"/>
      <c r="AA612" s="90"/>
      <c r="AB612" s="90"/>
      <c r="AC612" s="90"/>
      <c r="AD612" s="90"/>
      <c r="AE612" s="90"/>
      <c r="AF612" s="90"/>
      <c r="AG612" s="90"/>
      <c r="AH612" s="90"/>
      <c r="AI612" s="90"/>
      <c r="AJ612" s="90"/>
      <c r="AK612" s="90"/>
      <c r="AL612" s="90"/>
      <c r="AM612" s="90"/>
      <c r="AN612" s="90"/>
      <c r="AO612" s="90"/>
      <c r="AP612" s="90"/>
      <c r="AQ612" s="90"/>
      <c r="AR612" s="90"/>
      <c r="AS612" s="90"/>
      <c r="AT612" s="90"/>
      <c r="AU612" s="90"/>
      <c r="AV612" s="90"/>
      <c r="AW612" s="90"/>
      <c r="AX612" s="90"/>
      <c r="AY612" s="90"/>
      <c r="AZ612" s="90"/>
      <c r="BA612" s="90"/>
      <c r="BB612" s="90"/>
      <c r="BC612" s="90"/>
      <c r="BD612" s="90"/>
      <c r="BE612" s="90"/>
      <c r="BF612" s="90"/>
      <c r="BG612" s="90"/>
      <c r="BH612" s="90"/>
      <c r="BI612" s="90"/>
      <c r="BJ612" s="90"/>
      <c r="BK612" s="90"/>
      <c r="BL612" s="90"/>
      <c r="BM612" s="90"/>
      <c r="BN612" s="90"/>
      <c r="BO612" s="90"/>
      <c r="BP612" s="90"/>
      <c r="BQ612" s="90"/>
      <c r="BR612" s="90"/>
      <c r="BS612" s="90"/>
      <c r="BT612" s="90"/>
      <c r="BU612" s="90"/>
      <c r="BV612" s="90"/>
      <c r="BW612" s="90"/>
      <c r="BX612" s="90"/>
      <c r="BY612" s="90"/>
      <c r="BZ612" s="90"/>
      <c r="CA612" s="90"/>
    </row>
    <row r="613" spans="1:79" s="86" customFormat="1" x14ac:dyDescent="0.2">
      <c r="A613" s="150"/>
      <c r="B613" s="95"/>
      <c r="C613" s="95"/>
      <c r="D613" s="131"/>
      <c r="E613" s="146"/>
      <c r="F613" s="90"/>
      <c r="G613" s="90"/>
      <c r="H613" s="90"/>
      <c r="I613" s="90"/>
      <c r="J613" s="90"/>
      <c r="K613" s="90"/>
      <c r="L613" s="90"/>
      <c r="M613" s="90"/>
      <c r="N613" s="90"/>
      <c r="O613" s="90"/>
      <c r="P613" s="90"/>
      <c r="Q613" s="90"/>
      <c r="R613" s="90"/>
      <c r="S613" s="90"/>
      <c r="T613" s="90"/>
      <c r="U613" s="90"/>
      <c r="V613" s="90"/>
      <c r="W613" s="90"/>
      <c r="X613" s="90"/>
      <c r="Y613" s="90"/>
      <c r="Z613" s="90"/>
      <c r="AA613" s="90"/>
      <c r="AB613" s="90"/>
      <c r="AC613" s="90"/>
      <c r="AD613" s="90"/>
      <c r="AE613" s="90"/>
      <c r="AF613" s="90"/>
      <c r="AG613" s="90"/>
      <c r="AH613" s="90"/>
      <c r="AI613" s="90"/>
      <c r="AJ613" s="90"/>
      <c r="AK613" s="90"/>
      <c r="AL613" s="90"/>
      <c r="AM613" s="90"/>
      <c r="AN613" s="90"/>
      <c r="AO613" s="90"/>
      <c r="AP613" s="90"/>
      <c r="AQ613" s="90"/>
      <c r="AR613" s="90"/>
      <c r="AS613" s="90"/>
      <c r="AT613" s="90"/>
      <c r="AU613" s="90"/>
      <c r="AV613" s="90"/>
      <c r="AW613" s="90"/>
      <c r="AX613" s="90"/>
      <c r="AY613" s="90"/>
      <c r="AZ613" s="90"/>
      <c r="BA613" s="90"/>
      <c r="BB613" s="90"/>
      <c r="BC613" s="90"/>
      <c r="BD613" s="90"/>
      <c r="BE613" s="90"/>
      <c r="BF613" s="90"/>
      <c r="BG613" s="90"/>
      <c r="BH613" s="90"/>
      <c r="BI613" s="90"/>
      <c r="BJ613" s="90"/>
      <c r="BK613" s="90"/>
      <c r="BL613" s="90"/>
      <c r="BM613" s="90"/>
      <c r="BN613" s="90"/>
      <c r="BO613" s="90"/>
      <c r="BP613" s="90"/>
      <c r="BQ613" s="90"/>
      <c r="BR613" s="90"/>
      <c r="BS613" s="90"/>
      <c r="BT613" s="90"/>
      <c r="BU613" s="90"/>
      <c r="BV613" s="90"/>
      <c r="BW613" s="90"/>
      <c r="BX613" s="90"/>
      <c r="BY613" s="90"/>
      <c r="BZ613" s="90"/>
      <c r="CA613" s="90"/>
    </row>
    <row r="614" spans="1:79" s="86" customFormat="1" x14ac:dyDescent="0.2">
      <c r="A614" s="150"/>
      <c r="B614" s="95"/>
      <c r="C614" s="95"/>
      <c r="D614" s="131"/>
      <c r="E614" s="146"/>
      <c r="F614" s="90"/>
      <c r="G614" s="90"/>
      <c r="H614" s="90"/>
      <c r="I614" s="90"/>
      <c r="J614" s="90"/>
      <c r="K614" s="90"/>
      <c r="L614" s="90"/>
      <c r="M614" s="90"/>
      <c r="N614" s="90"/>
      <c r="O614" s="90"/>
      <c r="P614" s="90"/>
      <c r="Q614" s="90"/>
      <c r="R614" s="90"/>
      <c r="S614" s="90"/>
      <c r="T614" s="90"/>
      <c r="U614" s="90"/>
      <c r="V614" s="90"/>
      <c r="W614" s="90"/>
      <c r="X614" s="90"/>
      <c r="Y614" s="90"/>
      <c r="Z614" s="90"/>
      <c r="AA614" s="90"/>
      <c r="AB614" s="90"/>
      <c r="AC614" s="90"/>
      <c r="AD614" s="90"/>
      <c r="AE614" s="90"/>
      <c r="AF614" s="90"/>
      <c r="AG614" s="90"/>
      <c r="AH614" s="90"/>
      <c r="AI614" s="90"/>
      <c r="AJ614" s="90"/>
      <c r="AK614" s="90"/>
      <c r="AL614" s="90"/>
      <c r="AM614" s="90"/>
      <c r="AN614" s="90"/>
      <c r="AO614" s="90"/>
      <c r="AP614" s="90"/>
      <c r="AQ614" s="90"/>
      <c r="AR614" s="90"/>
      <c r="AS614" s="90"/>
      <c r="AT614" s="90"/>
      <c r="AU614" s="90"/>
      <c r="AV614" s="90"/>
      <c r="AW614" s="90"/>
      <c r="AX614" s="90"/>
      <c r="AY614" s="90"/>
      <c r="AZ614" s="90"/>
      <c r="BA614" s="90"/>
      <c r="BB614" s="90"/>
      <c r="BC614" s="90"/>
      <c r="BD614" s="90"/>
      <c r="BE614" s="90"/>
      <c r="BF614" s="90"/>
      <c r="BG614" s="90"/>
      <c r="BH614" s="90"/>
      <c r="BI614" s="90"/>
      <c r="BJ614" s="90"/>
      <c r="BK614" s="90"/>
      <c r="BL614" s="90"/>
      <c r="BM614" s="90"/>
      <c r="BN614" s="90"/>
      <c r="BO614" s="90"/>
      <c r="BP614" s="90"/>
      <c r="BQ614" s="90"/>
      <c r="BR614" s="90"/>
      <c r="BS614" s="90"/>
      <c r="BT614" s="90"/>
      <c r="BU614" s="90"/>
      <c r="BV614" s="90"/>
      <c r="BW614" s="90"/>
      <c r="BX614" s="90"/>
      <c r="BY614" s="90"/>
      <c r="BZ614" s="90"/>
      <c r="CA614" s="90"/>
    </row>
    <row r="615" spans="1:79" s="86" customFormat="1" x14ac:dyDescent="0.2">
      <c r="A615" s="150"/>
      <c r="B615" s="95"/>
      <c r="C615" s="95"/>
      <c r="D615" s="131"/>
      <c r="E615" s="146"/>
      <c r="F615" s="90"/>
      <c r="G615" s="90"/>
      <c r="H615" s="90"/>
      <c r="I615" s="90"/>
      <c r="J615" s="90"/>
      <c r="K615" s="90"/>
      <c r="L615" s="90"/>
      <c r="M615" s="90"/>
      <c r="N615" s="90"/>
      <c r="O615" s="90"/>
      <c r="P615" s="90"/>
      <c r="Q615" s="90"/>
      <c r="R615" s="90"/>
      <c r="S615" s="90"/>
      <c r="T615" s="90"/>
      <c r="U615" s="90"/>
      <c r="V615" s="90"/>
      <c r="W615" s="90"/>
      <c r="X615" s="90"/>
      <c r="Y615" s="90"/>
      <c r="Z615" s="90"/>
      <c r="AA615" s="90"/>
      <c r="AB615" s="90"/>
      <c r="AC615" s="90"/>
      <c r="AD615" s="90"/>
      <c r="AE615" s="90"/>
      <c r="AF615" s="90"/>
      <c r="AG615" s="90"/>
      <c r="AH615" s="90"/>
      <c r="AI615" s="90"/>
      <c r="AJ615" s="90"/>
      <c r="AK615" s="90"/>
      <c r="AL615" s="90"/>
      <c r="AM615" s="90"/>
      <c r="AN615" s="90"/>
      <c r="AO615" s="90"/>
      <c r="AP615" s="90"/>
      <c r="AQ615" s="90"/>
      <c r="AR615" s="90"/>
      <c r="AS615" s="90"/>
      <c r="AT615" s="90"/>
      <c r="AU615" s="90"/>
      <c r="AV615" s="90"/>
      <c r="AW615" s="90"/>
      <c r="AX615" s="90"/>
      <c r="AY615" s="90"/>
      <c r="AZ615" s="90"/>
      <c r="BA615" s="90"/>
      <c r="BB615" s="90"/>
      <c r="BC615" s="90"/>
      <c r="BD615" s="90"/>
      <c r="BE615" s="90"/>
      <c r="BF615" s="90"/>
      <c r="BG615" s="90"/>
      <c r="BH615" s="90"/>
      <c r="BI615" s="90"/>
      <c r="BJ615" s="90"/>
      <c r="BK615" s="90"/>
      <c r="BL615" s="90"/>
      <c r="BM615" s="90"/>
      <c r="BN615" s="90"/>
      <c r="BO615" s="90"/>
      <c r="BP615" s="90"/>
      <c r="BQ615" s="90"/>
      <c r="BR615" s="90"/>
      <c r="BS615" s="90"/>
      <c r="BT615" s="90"/>
      <c r="BU615" s="90"/>
      <c r="BV615" s="90"/>
      <c r="BW615" s="90"/>
      <c r="BX615" s="90"/>
      <c r="BY615" s="90"/>
      <c r="BZ615" s="90"/>
      <c r="CA615" s="90"/>
    </row>
    <row r="616" spans="1:79" s="86" customFormat="1" x14ac:dyDescent="0.2">
      <c r="A616" s="150"/>
      <c r="B616" s="95"/>
      <c r="C616" s="95"/>
      <c r="D616" s="131"/>
      <c r="E616" s="146"/>
      <c r="F616" s="90"/>
      <c r="G616" s="90"/>
      <c r="H616" s="90"/>
      <c r="I616" s="90"/>
      <c r="J616" s="90"/>
      <c r="K616" s="90"/>
      <c r="L616" s="90"/>
      <c r="M616" s="90"/>
      <c r="N616" s="90"/>
      <c r="O616" s="90"/>
      <c r="P616" s="90"/>
      <c r="Q616" s="90"/>
      <c r="R616" s="90"/>
      <c r="S616" s="90"/>
      <c r="T616" s="90"/>
      <c r="U616" s="90"/>
      <c r="V616" s="90"/>
      <c r="W616" s="90"/>
      <c r="X616" s="90"/>
      <c r="Y616" s="90"/>
      <c r="Z616" s="90"/>
      <c r="AA616" s="90"/>
      <c r="AB616" s="90"/>
      <c r="AC616" s="90"/>
      <c r="AD616" s="90"/>
      <c r="AE616" s="90"/>
      <c r="AF616" s="90"/>
      <c r="AG616" s="90"/>
      <c r="AH616" s="90"/>
      <c r="AI616" s="90"/>
      <c r="AJ616" s="90"/>
      <c r="AK616" s="90"/>
      <c r="AL616" s="90"/>
      <c r="AM616" s="90"/>
      <c r="AN616" s="90"/>
      <c r="AO616" s="90"/>
      <c r="AP616" s="90"/>
      <c r="AQ616" s="90"/>
      <c r="AR616" s="90"/>
      <c r="AS616" s="90"/>
      <c r="AT616" s="90"/>
      <c r="AU616" s="90"/>
      <c r="AV616" s="90"/>
      <c r="AW616" s="90"/>
      <c r="AX616" s="90"/>
      <c r="AY616" s="90"/>
      <c r="AZ616" s="90"/>
      <c r="BA616" s="90"/>
      <c r="BB616" s="90"/>
      <c r="BC616" s="90"/>
      <c r="BD616" s="90"/>
      <c r="BE616" s="90"/>
      <c r="BF616" s="90"/>
      <c r="BG616" s="90"/>
      <c r="BH616" s="90"/>
      <c r="BI616" s="90"/>
      <c r="BJ616" s="90"/>
      <c r="BK616" s="90"/>
      <c r="BL616" s="90"/>
      <c r="BM616" s="90"/>
      <c r="BN616" s="90"/>
      <c r="BO616" s="90"/>
      <c r="BP616" s="90"/>
      <c r="BQ616" s="90"/>
      <c r="BR616" s="90"/>
      <c r="BS616" s="90"/>
      <c r="BT616" s="90"/>
      <c r="BU616" s="90"/>
      <c r="BV616" s="90"/>
      <c r="BW616" s="90"/>
      <c r="BX616" s="90"/>
      <c r="BY616" s="90"/>
      <c r="BZ616" s="90"/>
      <c r="CA616" s="90"/>
    </row>
    <row r="617" spans="1:79" s="86" customFormat="1" x14ac:dyDescent="0.2">
      <c r="A617" s="150"/>
      <c r="B617" s="95"/>
      <c r="C617" s="95"/>
      <c r="D617" s="131"/>
      <c r="E617" s="146"/>
      <c r="F617" s="90"/>
      <c r="G617" s="90"/>
      <c r="H617" s="90"/>
      <c r="I617" s="90"/>
      <c r="J617" s="90"/>
      <c r="K617" s="90"/>
      <c r="L617" s="90"/>
      <c r="M617" s="90"/>
      <c r="N617" s="90"/>
      <c r="O617" s="90"/>
      <c r="P617" s="90"/>
      <c r="Q617" s="90"/>
      <c r="R617" s="90"/>
      <c r="S617" s="90"/>
      <c r="T617" s="90"/>
      <c r="U617" s="90"/>
      <c r="V617" s="90"/>
      <c r="W617" s="90"/>
      <c r="X617" s="90"/>
      <c r="Y617" s="90"/>
      <c r="Z617" s="90"/>
      <c r="AA617" s="90"/>
      <c r="AB617" s="90"/>
      <c r="AC617" s="90"/>
      <c r="AD617" s="90"/>
      <c r="AE617" s="90"/>
      <c r="AF617" s="90"/>
      <c r="AG617" s="90"/>
      <c r="AH617" s="90"/>
      <c r="AI617" s="90"/>
      <c r="AJ617" s="90"/>
      <c r="AK617" s="90"/>
      <c r="AL617" s="90"/>
      <c r="AM617" s="90"/>
      <c r="AN617" s="90"/>
      <c r="AO617" s="90"/>
      <c r="AP617" s="90"/>
      <c r="AQ617" s="90"/>
      <c r="AR617" s="90"/>
      <c r="AS617" s="90"/>
      <c r="AT617" s="90"/>
      <c r="AU617" s="90"/>
      <c r="AV617" s="90"/>
      <c r="AW617" s="90"/>
      <c r="AX617" s="90"/>
      <c r="AY617" s="90"/>
      <c r="AZ617" s="90"/>
      <c r="BA617" s="90"/>
      <c r="BB617" s="90"/>
      <c r="BC617" s="90"/>
      <c r="BD617" s="90"/>
      <c r="BE617" s="90"/>
      <c r="BF617" s="90"/>
      <c r="BG617" s="90"/>
      <c r="BH617" s="90"/>
      <c r="BI617" s="90"/>
      <c r="BJ617" s="90"/>
      <c r="BK617" s="90"/>
      <c r="BL617" s="90"/>
      <c r="BM617" s="90"/>
      <c r="BN617" s="90"/>
      <c r="BO617" s="90"/>
      <c r="BP617" s="90"/>
      <c r="BQ617" s="90"/>
      <c r="BR617" s="90"/>
      <c r="BS617" s="90"/>
      <c r="BT617" s="90"/>
      <c r="BU617" s="90"/>
      <c r="BV617" s="90"/>
      <c r="BW617" s="90"/>
      <c r="BX617" s="90"/>
      <c r="BY617" s="90"/>
      <c r="BZ617" s="90"/>
      <c r="CA617" s="90"/>
    </row>
    <row r="618" spans="1:79" s="86" customFormat="1" x14ac:dyDescent="0.2">
      <c r="A618" s="150"/>
      <c r="B618" s="95"/>
      <c r="C618" s="95"/>
      <c r="D618" s="131"/>
      <c r="E618" s="146"/>
      <c r="F618" s="90"/>
      <c r="G618" s="90"/>
      <c r="H618" s="90"/>
      <c r="I618" s="90"/>
      <c r="J618" s="90"/>
      <c r="K618" s="90"/>
      <c r="L618" s="90"/>
      <c r="M618" s="90"/>
      <c r="N618" s="90"/>
      <c r="O618" s="90"/>
      <c r="P618" s="90"/>
      <c r="Q618" s="90"/>
      <c r="R618" s="90"/>
      <c r="S618" s="90"/>
      <c r="T618" s="90"/>
      <c r="U618" s="90"/>
      <c r="V618" s="90"/>
      <c r="W618" s="90"/>
      <c r="X618" s="90"/>
      <c r="Y618" s="90"/>
      <c r="Z618" s="90"/>
      <c r="AA618" s="90"/>
      <c r="AB618" s="90"/>
      <c r="AC618" s="90"/>
      <c r="AD618" s="90"/>
      <c r="AE618" s="90"/>
      <c r="AF618" s="90"/>
      <c r="AG618" s="90"/>
      <c r="AH618" s="90"/>
      <c r="AI618" s="90"/>
      <c r="AJ618" s="90"/>
      <c r="AK618" s="90"/>
      <c r="AL618" s="90"/>
      <c r="AM618" s="90"/>
      <c r="AN618" s="90"/>
      <c r="AO618" s="90"/>
      <c r="AP618" s="90"/>
      <c r="AQ618" s="90"/>
      <c r="AR618" s="90"/>
      <c r="AS618" s="90"/>
      <c r="AT618" s="90"/>
      <c r="AU618" s="90"/>
      <c r="AV618" s="90"/>
      <c r="AW618" s="90"/>
      <c r="AX618" s="90"/>
      <c r="AY618" s="90"/>
      <c r="AZ618" s="90"/>
      <c r="BA618" s="90"/>
      <c r="BB618" s="90"/>
      <c r="BC618" s="90"/>
      <c r="BD618" s="90"/>
      <c r="BE618" s="90"/>
      <c r="BF618" s="90"/>
      <c r="BG618" s="90"/>
      <c r="BH618" s="90"/>
      <c r="BI618" s="90"/>
      <c r="BJ618" s="90"/>
      <c r="BK618" s="90"/>
      <c r="BL618" s="90"/>
      <c r="BM618" s="90"/>
      <c r="BN618" s="90"/>
      <c r="BO618" s="90"/>
      <c r="BP618" s="90"/>
      <c r="BQ618" s="90"/>
      <c r="BR618" s="90"/>
      <c r="BS618" s="90"/>
      <c r="BT618" s="90"/>
      <c r="BU618" s="90"/>
      <c r="BV618" s="90"/>
      <c r="BW618" s="90"/>
      <c r="BX618" s="90"/>
      <c r="BY618" s="90"/>
      <c r="BZ618" s="90"/>
      <c r="CA618" s="90"/>
    </row>
    <row r="619" spans="1:79" s="86" customFormat="1" x14ac:dyDescent="0.2">
      <c r="A619" s="150"/>
      <c r="B619" s="95"/>
      <c r="C619" s="95"/>
      <c r="D619" s="131"/>
      <c r="E619" s="146"/>
      <c r="F619" s="90"/>
      <c r="G619" s="90"/>
      <c r="H619" s="90"/>
      <c r="I619" s="90"/>
      <c r="J619" s="90"/>
      <c r="K619" s="90"/>
      <c r="L619" s="90"/>
      <c r="M619" s="90"/>
      <c r="N619" s="90"/>
      <c r="O619" s="90"/>
      <c r="P619" s="90"/>
      <c r="Q619" s="90"/>
      <c r="R619" s="90"/>
      <c r="S619" s="90"/>
      <c r="T619" s="90"/>
      <c r="U619" s="90"/>
      <c r="V619" s="90"/>
      <c r="W619" s="90"/>
      <c r="X619" s="90"/>
      <c r="Y619" s="90"/>
      <c r="Z619" s="90"/>
      <c r="AA619" s="90"/>
      <c r="AB619" s="90"/>
      <c r="AC619" s="90"/>
      <c r="AD619" s="90"/>
      <c r="AE619" s="90"/>
      <c r="AF619" s="90"/>
      <c r="AG619" s="90"/>
      <c r="AH619" s="90"/>
      <c r="AI619" s="90"/>
      <c r="AJ619" s="90"/>
      <c r="AK619" s="90"/>
      <c r="AL619" s="90"/>
      <c r="AM619" s="90"/>
      <c r="AN619" s="90"/>
      <c r="AO619" s="90"/>
      <c r="AP619" s="90"/>
      <c r="AQ619" s="90"/>
      <c r="AR619" s="90"/>
      <c r="AS619" s="90"/>
      <c r="AT619" s="90"/>
      <c r="AU619" s="90"/>
      <c r="AV619" s="90"/>
      <c r="AW619" s="90"/>
      <c r="AX619" s="90"/>
      <c r="AY619" s="90"/>
      <c r="AZ619" s="90"/>
      <c r="BA619" s="90"/>
      <c r="BB619" s="90"/>
      <c r="BC619" s="90"/>
      <c r="BD619" s="90"/>
      <c r="BE619" s="90"/>
      <c r="BF619" s="90"/>
      <c r="BG619" s="90"/>
      <c r="BH619" s="90"/>
      <c r="BI619" s="90"/>
      <c r="BJ619" s="90"/>
      <c r="BK619" s="90"/>
      <c r="BL619" s="90"/>
      <c r="BM619" s="90"/>
      <c r="BN619" s="90"/>
      <c r="BO619" s="90"/>
      <c r="BP619" s="90"/>
      <c r="BQ619" s="90"/>
      <c r="BR619" s="90"/>
      <c r="BS619" s="90"/>
      <c r="BT619" s="90"/>
      <c r="BU619" s="90"/>
      <c r="BV619" s="90"/>
      <c r="BW619" s="90"/>
      <c r="BX619" s="90"/>
      <c r="BY619" s="90"/>
      <c r="BZ619" s="90"/>
      <c r="CA619" s="90"/>
    </row>
    <row r="620" spans="1:79" s="86" customFormat="1" x14ac:dyDescent="0.2">
      <c r="A620" s="150"/>
      <c r="B620" s="95"/>
      <c r="C620" s="95"/>
      <c r="D620" s="131"/>
      <c r="E620" s="146"/>
      <c r="F620" s="90"/>
      <c r="G620" s="90"/>
      <c r="H620" s="90"/>
      <c r="I620" s="90"/>
      <c r="J620" s="90"/>
      <c r="K620" s="90"/>
      <c r="L620" s="90"/>
      <c r="M620" s="90"/>
      <c r="N620" s="90"/>
      <c r="O620" s="90"/>
      <c r="P620" s="90"/>
      <c r="Q620" s="90"/>
      <c r="R620" s="90"/>
      <c r="S620" s="90"/>
      <c r="T620" s="90"/>
      <c r="U620" s="90"/>
      <c r="V620" s="90"/>
      <c r="W620" s="90"/>
      <c r="X620" s="90"/>
      <c r="Y620" s="90"/>
      <c r="Z620" s="90"/>
      <c r="AA620" s="90"/>
      <c r="AB620" s="90"/>
      <c r="AC620" s="90"/>
      <c r="AD620" s="90"/>
      <c r="AE620" s="90"/>
      <c r="AF620" s="90"/>
      <c r="AG620" s="90"/>
      <c r="AH620" s="90"/>
      <c r="AI620" s="90"/>
      <c r="AJ620" s="90"/>
      <c r="AK620" s="90"/>
      <c r="AL620" s="90"/>
      <c r="AM620" s="90"/>
      <c r="AN620" s="90"/>
      <c r="AO620" s="90"/>
      <c r="AP620" s="90"/>
      <c r="AQ620" s="90"/>
      <c r="AR620" s="90"/>
      <c r="AS620" s="90"/>
      <c r="AT620" s="90"/>
      <c r="AU620" s="90"/>
      <c r="AV620" s="90"/>
      <c r="AW620" s="90"/>
      <c r="AX620" s="90"/>
      <c r="AY620" s="90"/>
      <c r="AZ620" s="90"/>
      <c r="BA620" s="90"/>
      <c r="BB620" s="90"/>
      <c r="BC620" s="90"/>
      <c r="BD620" s="90"/>
      <c r="BE620" s="90"/>
      <c r="BF620" s="90"/>
      <c r="BG620" s="90"/>
      <c r="BH620" s="90"/>
      <c r="BI620" s="90"/>
      <c r="BJ620" s="90"/>
      <c r="BK620" s="90"/>
      <c r="BL620" s="90"/>
      <c r="BM620" s="90"/>
      <c r="BN620" s="90"/>
      <c r="BO620" s="90"/>
      <c r="BP620" s="90"/>
      <c r="BQ620" s="90"/>
      <c r="BR620" s="90"/>
      <c r="BS620" s="90"/>
      <c r="BT620" s="90"/>
      <c r="BU620" s="90"/>
      <c r="BV620" s="90"/>
      <c r="BW620" s="90"/>
      <c r="BX620" s="90"/>
      <c r="BY620" s="90"/>
      <c r="BZ620" s="90"/>
      <c r="CA620" s="90"/>
    </row>
    <row r="621" spans="1:79" s="86" customFormat="1" x14ac:dyDescent="0.2">
      <c r="A621" s="150"/>
      <c r="B621" s="95"/>
      <c r="C621" s="95"/>
      <c r="D621" s="131"/>
      <c r="E621" s="146"/>
      <c r="F621" s="90"/>
      <c r="G621" s="90"/>
      <c r="H621" s="90"/>
      <c r="I621" s="90"/>
      <c r="J621" s="90"/>
      <c r="K621" s="90"/>
      <c r="L621" s="90"/>
      <c r="M621" s="90"/>
      <c r="N621" s="90"/>
      <c r="O621" s="90"/>
      <c r="P621" s="90"/>
      <c r="Q621" s="90"/>
      <c r="R621" s="90"/>
      <c r="S621" s="90"/>
      <c r="T621" s="90"/>
      <c r="U621" s="90"/>
      <c r="V621" s="90"/>
      <c r="W621" s="90"/>
      <c r="X621" s="90"/>
      <c r="Y621" s="90"/>
      <c r="Z621" s="90"/>
      <c r="AA621" s="90"/>
      <c r="AB621" s="90"/>
      <c r="AC621" s="90"/>
      <c r="AD621" s="90"/>
      <c r="AE621" s="90"/>
      <c r="AF621" s="90"/>
      <c r="AG621" s="90"/>
      <c r="AH621" s="90"/>
      <c r="AI621" s="90"/>
      <c r="AJ621" s="90"/>
      <c r="AK621" s="90"/>
      <c r="AL621" s="90"/>
      <c r="AM621" s="90"/>
      <c r="AN621" s="90"/>
      <c r="AO621" s="90"/>
      <c r="AP621" s="90"/>
      <c r="AQ621" s="90"/>
      <c r="AR621" s="90"/>
      <c r="AS621" s="90"/>
      <c r="AT621" s="90"/>
      <c r="AU621" s="90"/>
      <c r="AV621" s="90"/>
      <c r="AW621" s="90"/>
      <c r="AX621" s="90"/>
      <c r="AY621" s="90"/>
      <c r="AZ621" s="90"/>
      <c r="BA621" s="90"/>
      <c r="BB621" s="90"/>
      <c r="BC621" s="90"/>
      <c r="BD621" s="90"/>
      <c r="BE621" s="90"/>
      <c r="BF621" s="90"/>
      <c r="BG621" s="90"/>
      <c r="BH621" s="90"/>
      <c r="BI621" s="90"/>
      <c r="BJ621" s="90"/>
      <c r="BK621" s="90"/>
      <c r="BL621" s="90"/>
      <c r="BM621" s="90"/>
      <c r="BN621" s="90"/>
      <c r="BO621" s="90"/>
      <c r="BP621" s="90"/>
      <c r="BQ621" s="90"/>
      <c r="BR621" s="90"/>
      <c r="BS621" s="90"/>
      <c r="BT621" s="90"/>
      <c r="BU621" s="90"/>
      <c r="BV621" s="90"/>
      <c r="BW621" s="90"/>
      <c r="BX621" s="90"/>
      <c r="BY621" s="90"/>
      <c r="BZ621" s="90"/>
      <c r="CA621" s="90"/>
    </row>
    <row r="622" spans="1:79" s="86" customFormat="1" x14ac:dyDescent="0.2">
      <c r="A622" s="150"/>
      <c r="B622" s="95"/>
      <c r="C622" s="95"/>
      <c r="D622" s="131"/>
      <c r="E622" s="146"/>
      <c r="F622" s="90"/>
      <c r="G622" s="90"/>
      <c r="H622" s="90"/>
      <c r="I622" s="90"/>
      <c r="J622" s="90"/>
      <c r="K622" s="90"/>
      <c r="L622" s="90"/>
      <c r="M622" s="90"/>
      <c r="N622" s="90"/>
      <c r="O622" s="90"/>
      <c r="P622" s="90"/>
      <c r="Q622" s="90"/>
      <c r="R622" s="90"/>
      <c r="S622" s="90"/>
      <c r="T622" s="90"/>
      <c r="U622" s="90"/>
      <c r="V622" s="90"/>
      <c r="W622" s="90"/>
      <c r="X622" s="90"/>
      <c r="Y622" s="90"/>
      <c r="Z622" s="90"/>
      <c r="AA622" s="90"/>
      <c r="AB622" s="90"/>
      <c r="AC622" s="90"/>
      <c r="AD622" s="90"/>
      <c r="AE622" s="90"/>
      <c r="AF622" s="90"/>
      <c r="AG622" s="90"/>
      <c r="AH622" s="90"/>
      <c r="AI622" s="90"/>
      <c r="AJ622" s="90"/>
      <c r="AK622" s="90"/>
      <c r="AL622" s="90"/>
      <c r="AM622" s="90"/>
      <c r="AN622" s="90"/>
      <c r="AO622" s="90"/>
      <c r="AP622" s="90"/>
      <c r="AQ622" s="90"/>
      <c r="AR622" s="90"/>
      <c r="AS622" s="90"/>
      <c r="AT622" s="90"/>
      <c r="AU622" s="90"/>
      <c r="AV622" s="90"/>
      <c r="AW622" s="90"/>
      <c r="AX622" s="90"/>
      <c r="AY622" s="90"/>
      <c r="AZ622" s="90"/>
      <c r="BA622" s="90"/>
      <c r="BB622" s="90"/>
      <c r="BC622" s="90"/>
      <c r="BD622" s="90"/>
      <c r="BE622" s="90"/>
      <c r="BF622" s="90"/>
      <c r="BG622" s="90"/>
      <c r="BH622" s="90"/>
      <c r="BI622" s="90"/>
      <c r="BJ622" s="90"/>
      <c r="BK622" s="90"/>
      <c r="BL622" s="90"/>
      <c r="BM622" s="90"/>
      <c r="BN622" s="90"/>
      <c r="BO622" s="90"/>
      <c r="BP622" s="90"/>
      <c r="BQ622" s="90"/>
      <c r="BR622" s="90"/>
      <c r="BS622" s="90"/>
      <c r="BT622" s="90"/>
      <c r="BU622" s="90"/>
      <c r="BV622" s="90"/>
      <c r="BW622" s="90"/>
      <c r="BX622" s="90"/>
      <c r="BY622" s="90"/>
      <c r="BZ622" s="90"/>
      <c r="CA622" s="90"/>
    </row>
    <row r="623" spans="1:79" s="86" customFormat="1" x14ac:dyDescent="0.2">
      <c r="A623" s="150"/>
      <c r="B623" s="95"/>
      <c r="C623" s="95"/>
      <c r="D623" s="131"/>
      <c r="E623" s="146"/>
      <c r="F623" s="90"/>
      <c r="G623" s="90"/>
      <c r="H623" s="90"/>
      <c r="I623" s="90"/>
      <c r="J623" s="90"/>
      <c r="K623" s="90"/>
      <c r="L623" s="90"/>
      <c r="M623" s="90"/>
      <c r="N623" s="90"/>
      <c r="O623" s="90"/>
      <c r="P623" s="90"/>
      <c r="Q623" s="90"/>
      <c r="R623" s="90"/>
      <c r="S623" s="90"/>
      <c r="T623" s="90"/>
      <c r="U623" s="90"/>
      <c r="V623" s="90"/>
      <c r="W623" s="90"/>
      <c r="X623" s="90"/>
      <c r="Y623" s="90"/>
      <c r="Z623" s="90"/>
      <c r="AA623" s="90"/>
      <c r="AB623" s="90"/>
      <c r="AC623" s="90"/>
      <c r="AD623" s="90"/>
      <c r="AE623" s="90"/>
      <c r="AF623" s="90"/>
      <c r="AG623" s="90"/>
      <c r="AH623" s="90"/>
      <c r="AI623" s="90"/>
      <c r="AJ623" s="90"/>
      <c r="AK623" s="90"/>
      <c r="AL623" s="90"/>
      <c r="AM623" s="90"/>
      <c r="AN623" s="90"/>
      <c r="AO623" s="90"/>
      <c r="AP623" s="90"/>
      <c r="AQ623" s="90"/>
      <c r="AR623" s="90"/>
      <c r="AS623" s="90"/>
      <c r="AT623" s="90"/>
      <c r="AU623" s="90"/>
      <c r="AV623" s="90"/>
      <c r="AW623" s="90"/>
      <c r="AX623" s="90"/>
      <c r="AY623" s="90"/>
      <c r="AZ623" s="90"/>
      <c r="BA623" s="90"/>
      <c r="BB623" s="90"/>
      <c r="BC623" s="90"/>
      <c r="BD623" s="90"/>
      <c r="BE623" s="90"/>
      <c r="BF623" s="90"/>
      <c r="BG623" s="90"/>
      <c r="BH623" s="90"/>
      <c r="BI623" s="90"/>
      <c r="BJ623" s="90"/>
      <c r="BK623" s="90"/>
      <c r="BL623" s="90"/>
      <c r="BM623" s="90"/>
      <c r="BN623" s="90"/>
      <c r="BO623" s="90"/>
      <c r="BP623" s="90"/>
      <c r="BQ623" s="90"/>
      <c r="BR623" s="90"/>
      <c r="BS623" s="90"/>
      <c r="BT623" s="90"/>
      <c r="BU623" s="90"/>
      <c r="BV623" s="90"/>
      <c r="BW623" s="90"/>
      <c r="BX623" s="90"/>
      <c r="BY623" s="90"/>
      <c r="BZ623" s="90"/>
      <c r="CA623" s="90"/>
    </row>
    <row r="624" spans="1:79" s="86" customFormat="1" x14ac:dyDescent="0.2">
      <c r="A624" s="150"/>
      <c r="B624" s="95"/>
      <c r="C624" s="95"/>
      <c r="D624" s="131"/>
      <c r="E624" s="146"/>
      <c r="F624" s="90"/>
      <c r="G624" s="90"/>
      <c r="H624" s="90"/>
      <c r="I624" s="90"/>
      <c r="J624" s="90"/>
      <c r="K624" s="90"/>
      <c r="L624" s="90"/>
      <c r="M624" s="90"/>
      <c r="N624" s="90"/>
      <c r="O624" s="90"/>
      <c r="P624" s="90"/>
      <c r="Q624" s="90"/>
      <c r="R624" s="90"/>
      <c r="S624" s="90"/>
      <c r="T624" s="90"/>
      <c r="U624" s="90"/>
      <c r="V624" s="90"/>
      <c r="W624" s="90"/>
      <c r="X624" s="90"/>
      <c r="Y624" s="90"/>
      <c r="Z624" s="90"/>
      <c r="AA624" s="90"/>
      <c r="AB624" s="90"/>
      <c r="AC624" s="90"/>
      <c r="AD624" s="90"/>
      <c r="AE624" s="90"/>
      <c r="AF624" s="90"/>
      <c r="AG624" s="90"/>
      <c r="AH624" s="90"/>
      <c r="AI624" s="90"/>
      <c r="AJ624" s="90"/>
      <c r="AK624" s="90"/>
      <c r="AL624" s="90"/>
      <c r="AM624" s="90"/>
      <c r="AN624" s="90"/>
      <c r="AO624" s="90"/>
      <c r="AP624" s="90"/>
      <c r="AQ624" s="90"/>
      <c r="AR624" s="90"/>
      <c r="AS624" s="90"/>
      <c r="AT624" s="90"/>
      <c r="AU624" s="90"/>
      <c r="AV624" s="90"/>
      <c r="AW624" s="90"/>
      <c r="AX624" s="90"/>
      <c r="AY624" s="90"/>
      <c r="AZ624" s="90"/>
      <c r="BA624" s="90"/>
      <c r="BB624" s="90"/>
      <c r="BC624" s="90"/>
      <c r="BD624" s="90"/>
      <c r="BE624" s="90"/>
      <c r="BF624" s="90"/>
      <c r="BG624" s="90"/>
      <c r="BH624" s="90"/>
      <c r="BI624" s="90"/>
      <c r="BJ624" s="90"/>
      <c r="BK624" s="90"/>
      <c r="BL624" s="90"/>
      <c r="BM624" s="90"/>
      <c r="BN624" s="90"/>
      <c r="BO624" s="90"/>
      <c r="BP624" s="90"/>
      <c r="BQ624" s="90"/>
      <c r="BR624" s="90"/>
      <c r="BS624" s="90"/>
      <c r="BT624" s="90"/>
      <c r="BU624" s="90"/>
      <c r="BV624" s="90"/>
      <c r="BW624" s="90"/>
      <c r="BX624" s="90"/>
      <c r="BY624" s="90"/>
      <c r="BZ624" s="90"/>
      <c r="CA624" s="90"/>
    </row>
    <row r="625" spans="1:79" s="86" customFormat="1" x14ac:dyDescent="0.2">
      <c r="A625" s="150"/>
      <c r="B625" s="95"/>
      <c r="C625" s="95"/>
      <c r="D625" s="131"/>
      <c r="E625" s="146"/>
      <c r="F625" s="90"/>
      <c r="G625" s="90"/>
      <c r="H625" s="90"/>
      <c r="I625" s="90"/>
      <c r="J625" s="90"/>
      <c r="K625" s="90"/>
      <c r="L625" s="90"/>
      <c r="M625" s="90"/>
      <c r="N625" s="90"/>
      <c r="O625" s="90"/>
      <c r="P625" s="90"/>
      <c r="Q625" s="90"/>
      <c r="R625" s="90"/>
      <c r="S625" s="90"/>
      <c r="T625" s="90"/>
      <c r="U625" s="90"/>
      <c r="V625" s="90"/>
      <c r="W625" s="90"/>
      <c r="X625" s="90"/>
      <c r="Y625" s="90"/>
      <c r="Z625" s="90"/>
      <c r="AA625" s="90"/>
      <c r="AB625" s="90"/>
      <c r="AC625" s="90"/>
      <c r="AD625" s="90"/>
      <c r="AE625" s="90"/>
      <c r="AF625" s="90"/>
      <c r="AG625" s="90"/>
      <c r="AH625" s="90"/>
      <c r="AI625" s="90"/>
      <c r="AJ625" s="90"/>
      <c r="AK625" s="90"/>
      <c r="AL625" s="90"/>
      <c r="AM625" s="90"/>
      <c r="AN625" s="90"/>
      <c r="AO625" s="90"/>
      <c r="AP625" s="90"/>
      <c r="AQ625" s="90"/>
      <c r="AR625" s="90"/>
      <c r="AS625" s="90"/>
      <c r="AT625" s="90"/>
      <c r="AU625" s="90"/>
      <c r="AV625" s="90"/>
      <c r="AW625" s="90"/>
      <c r="AX625" s="90"/>
      <c r="AY625" s="90"/>
      <c r="AZ625" s="90"/>
      <c r="BA625" s="90"/>
      <c r="BB625" s="90"/>
      <c r="BC625" s="90"/>
      <c r="BD625" s="90"/>
      <c r="BE625" s="90"/>
      <c r="BF625" s="90"/>
      <c r="BG625" s="90"/>
      <c r="BH625" s="90"/>
      <c r="BI625" s="90"/>
      <c r="BJ625" s="90"/>
      <c r="BK625" s="90"/>
      <c r="BL625" s="90"/>
      <c r="BM625" s="90"/>
      <c r="BN625" s="90"/>
      <c r="BO625" s="90"/>
      <c r="BP625" s="90"/>
      <c r="BQ625" s="90"/>
      <c r="BR625" s="90"/>
      <c r="BS625" s="90"/>
      <c r="BT625" s="90"/>
      <c r="BU625" s="90"/>
      <c r="BV625" s="90"/>
      <c r="BW625" s="90"/>
      <c r="BX625" s="90"/>
      <c r="BY625" s="90"/>
      <c r="BZ625" s="90"/>
      <c r="CA625" s="90"/>
    </row>
    <row r="626" spans="1:79" s="86" customFormat="1" x14ac:dyDescent="0.2">
      <c r="A626" s="150"/>
      <c r="B626" s="95"/>
      <c r="C626" s="95"/>
      <c r="D626" s="131"/>
      <c r="E626" s="146"/>
      <c r="F626" s="90"/>
      <c r="G626" s="90"/>
      <c r="H626" s="90"/>
      <c r="I626" s="90"/>
      <c r="J626" s="90"/>
      <c r="K626" s="90"/>
      <c r="L626" s="90"/>
      <c r="M626" s="90"/>
      <c r="N626" s="90"/>
      <c r="O626" s="90"/>
      <c r="P626" s="90"/>
      <c r="Q626" s="90"/>
      <c r="R626" s="90"/>
      <c r="S626" s="90"/>
      <c r="T626" s="90"/>
      <c r="U626" s="90"/>
      <c r="V626" s="90"/>
      <c r="W626" s="90"/>
      <c r="X626" s="90"/>
      <c r="Y626" s="90"/>
      <c r="Z626" s="90"/>
      <c r="AA626" s="90"/>
      <c r="AB626" s="90"/>
      <c r="AC626" s="90"/>
      <c r="AD626" s="90"/>
      <c r="AE626" s="90"/>
      <c r="AF626" s="90"/>
      <c r="AG626" s="90"/>
      <c r="AH626" s="90"/>
      <c r="AI626" s="90"/>
      <c r="AJ626" s="90"/>
      <c r="AK626" s="90"/>
      <c r="AL626" s="90"/>
      <c r="AM626" s="90"/>
      <c r="AN626" s="90"/>
      <c r="AO626" s="90"/>
      <c r="AP626" s="90"/>
      <c r="AQ626" s="90"/>
      <c r="AR626" s="90"/>
      <c r="AS626" s="90"/>
      <c r="AT626" s="90"/>
      <c r="AU626" s="90"/>
      <c r="AV626" s="90"/>
      <c r="AW626" s="90"/>
      <c r="AX626" s="90"/>
      <c r="AY626" s="90"/>
      <c r="AZ626" s="90"/>
      <c r="BA626" s="90"/>
      <c r="BB626" s="90"/>
      <c r="BC626" s="90"/>
      <c r="BD626" s="90"/>
      <c r="BE626" s="90"/>
      <c r="BF626" s="90"/>
      <c r="BG626" s="90"/>
      <c r="BH626" s="90"/>
      <c r="BI626" s="90"/>
      <c r="BJ626" s="90"/>
      <c r="BK626" s="90"/>
      <c r="BL626" s="90"/>
      <c r="BM626" s="90"/>
      <c r="BN626" s="90"/>
      <c r="BO626" s="90"/>
      <c r="BP626" s="90"/>
      <c r="BQ626" s="90"/>
      <c r="BR626" s="90"/>
      <c r="BS626" s="90"/>
      <c r="BT626" s="90"/>
      <c r="BU626" s="90"/>
      <c r="BV626" s="90"/>
      <c r="BW626" s="90"/>
      <c r="BX626" s="90"/>
      <c r="BY626" s="90"/>
      <c r="BZ626" s="90"/>
      <c r="CA626" s="90"/>
    </row>
    <row r="627" spans="1:79" s="86" customFormat="1" x14ac:dyDescent="0.2">
      <c r="A627" s="150"/>
      <c r="B627" s="95"/>
      <c r="C627" s="95"/>
      <c r="D627" s="131"/>
      <c r="E627" s="146"/>
      <c r="F627" s="90"/>
      <c r="G627" s="90"/>
      <c r="H627" s="90"/>
      <c r="I627" s="90"/>
      <c r="J627" s="90"/>
      <c r="K627" s="90"/>
      <c r="L627" s="90"/>
      <c r="M627" s="90"/>
      <c r="N627" s="90"/>
      <c r="O627" s="90"/>
      <c r="P627" s="90"/>
      <c r="Q627" s="90"/>
      <c r="R627" s="90"/>
      <c r="S627" s="90"/>
      <c r="T627" s="90"/>
      <c r="U627" s="90"/>
      <c r="V627" s="90"/>
      <c r="W627" s="90"/>
      <c r="X627" s="90"/>
      <c r="Y627" s="90"/>
      <c r="Z627" s="90"/>
      <c r="AA627" s="90"/>
      <c r="AB627" s="90"/>
      <c r="AC627" s="90"/>
      <c r="AD627" s="90"/>
      <c r="AE627" s="90"/>
      <c r="AF627" s="90"/>
      <c r="AG627" s="90"/>
      <c r="AH627" s="90"/>
      <c r="AI627" s="90"/>
      <c r="AJ627" s="90"/>
      <c r="AK627" s="90"/>
      <c r="AL627" s="90"/>
      <c r="AM627" s="90"/>
      <c r="AN627" s="90"/>
      <c r="AO627" s="90"/>
      <c r="AP627" s="90"/>
      <c r="AQ627" s="90"/>
      <c r="AR627" s="90"/>
      <c r="AS627" s="90"/>
      <c r="AT627" s="90"/>
      <c r="AU627" s="90"/>
      <c r="AV627" s="90"/>
      <c r="AW627" s="90"/>
      <c r="AX627" s="90"/>
      <c r="AY627" s="90"/>
      <c r="AZ627" s="90"/>
      <c r="BA627" s="90"/>
      <c r="BB627" s="90"/>
      <c r="BC627" s="90"/>
      <c r="BD627" s="90"/>
      <c r="BE627" s="90"/>
      <c r="BF627" s="90"/>
      <c r="BG627" s="90"/>
      <c r="BH627" s="90"/>
      <c r="BI627" s="90"/>
      <c r="BJ627" s="90"/>
      <c r="BK627" s="90"/>
      <c r="BL627" s="90"/>
      <c r="BM627" s="90"/>
      <c r="BN627" s="90"/>
      <c r="BO627" s="90"/>
      <c r="BP627" s="90"/>
      <c r="BQ627" s="90"/>
      <c r="BR627" s="90"/>
      <c r="BS627" s="90"/>
      <c r="BT627" s="90"/>
      <c r="BU627" s="90"/>
      <c r="BV627" s="90"/>
      <c r="BW627" s="90"/>
      <c r="BX627" s="90"/>
      <c r="BY627" s="90"/>
      <c r="BZ627" s="90"/>
      <c r="CA627" s="90"/>
    </row>
    <row r="628" spans="1:79" s="86" customFormat="1" x14ac:dyDescent="0.2">
      <c r="A628" s="150"/>
      <c r="B628" s="95"/>
      <c r="C628" s="95"/>
      <c r="D628" s="131"/>
      <c r="E628" s="146"/>
      <c r="F628" s="90"/>
      <c r="G628" s="90"/>
      <c r="H628" s="90"/>
      <c r="I628" s="90"/>
      <c r="J628" s="90"/>
      <c r="K628" s="90"/>
      <c r="L628" s="90"/>
      <c r="M628" s="90"/>
      <c r="N628" s="90"/>
      <c r="O628" s="90"/>
      <c r="P628" s="90"/>
      <c r="Q628" s="90"/>
      <c r="R628" s="90"/>
      <c r="S628" s="90"/>
      <c r="T628" s="90"/>
      <c r="U628" s="90"/>
      <c r="V628" s="90"/>
      <c r="W628" s="90"/>
      <c r="X628" s="90"/>
      <c r="Y628" s="90"/>
      <c r="Z628" s="90"/>
      <c r="AA628" s="90"/>
      <c r="AB628" s="90"/>
      <c r="AC628" s="90"/>
      <c r="AD628" s="90"/>
      <c r="AE628" s="90"/>
      <c r="AF628" s="90"/>
      <c r="AG628" s="90"/>
      <c r="AH628" s="90"/>
      <c r="AI628" s="90"/>
      <c r="AJ628" s="90"/>
      <c r="AK628" s="90"/>
      <c r="AL628" s="90"/>
      <c r="AM628" s="90"/>
      <c r="AN628" s="90"/>
      <c r="AO628" s="90"/>
      <c r="AP628" s="90"/>
      <c r="AQ628" s="90"/>
      <c r="AR628" s="90"/>
      <c r="AS628" s="90"/>
      <c r="AT628" s="90"/>
      <c r="AU628" s="90"/>
      <c r="AV628" s="90"/>
      <c r="AW628" s="90"/>
      <c r="AX628" s="90"/>
      <c r="AY628" s="90"/>
      <c r="AZ628" s="90"/>
      <c r="BA628" s="90"/>
      <c r="BB628" s="90"/>
      <c r="BC628" s="90"/>
      <c r="BD628" s="90"/>
      <c r="BE628" s="90"/>
      <c r="BF628" s="90"/>
      <c r="BG628" s="90"/>
      <c r="BH628" s="90"/>
      <c r="BI628" s="90"/>
      <c r="BJ628" s="90"/>
      <c r="BK628" s="90"/>
      <c r="BL628" s="90"/>
      <c r="BM628" s="90"/>
      <c r="BN628" s="90"/>
      <c r="BO628" s="90"/>
      <c r="BP628" s="90"/>
      <c r="BQ628" s="90"/>
      <c r="BR628" s="90"/>
      <c r="BS628" s="90"/>
      <c r="BT628" s="90"/>
      <c r="BU628" s="90"/>
      <c r="BV628" s="90"/>
      <c r="BW628" s="90"/>
      <c r="BX628" s="90"/>
      <c r="BY628" s="90"/>
      <c r="BZ628" s="90"/>
      <c r="CA628" s="90"/>
    </row>
    <row r="629" spans="1:79" s="86" customFormat="1" x14ac:dyDescent="0.2">
      <c r="A629" s="150"/>
      <c r="B629" s="95"/>
      <c r="C629" s="95"/>
      <c r="D629" s="131"/>
      <c r="E629" s="146"/>
      <c r="F629" s="90"/>
      <c r="G629" s="90"/>
      <c r="H629" s="90"/>
      <c r="I629" s="90"/>
      <c r="J629" s="90"/>
      <c r="K629" s="90"/>
      <c r="L629" s="90"/>
      <c r="M629" s="90"/>
      <c r="N629" s="90"/>
      <c r="O629" s="90"/>
      <c r="P629" s="90"/>
      <c r="Q629" s="90"/>
      <c r="R629" s="90"/>
      <c r="S629" s="90"/>
      <c r="T629" s="90"/>
      <c r="U629" s="90"/>
      <c r="V629" s="90"/>
      <c r="W629" s="90"/>
      <c r="X629" s="90"/>
      <c r="Y629" s="90"/>
      <c r="Z629" s="90"/>
      <c r="AA629" s="90"/>
      <c r="AB629" s="90"/>
      <c r="AC629" s="90"/>
      <c r="AD629" s="90"/>
      <c r="AE629" s="90"/>
      <c r="AF629" s="90"/>
      <c r="AG629" s="90"/>
      <c r="AH629" s="90"/>
      <c r="AI629" s="90"/>
      <c r="AJ629" s="90"/>
      <c r="AK629" s="90"/>
      <c r="AL629" s="90"/>
      <c r="AM629" s="90"/>
      <c r="AN629" s="90"/>
      <c r="AO629" s="90"/>
      <c r="AP629" s="90"/>
      <c r="AQ629" s="90"/>
      <c r="AR629" s="90"/>
      <c r="AS629" s="90"/>
      <c r="AT629" s="90"/>
      <c r="AU629" s="90"/>
      <c r="AV629" s="90"/>
      <c r="AW629" s="90"/>
      <c r="AX629" s="90"/>
      <c r="AY629" s="90"/>
      <c r="AZ629" s="90"/>
      <c r="BA629" s="90"/>
      <c r="BB629" s="90"/>
      <c r="BC629" s="90"/>
      <c r="BD629" s="90"/>
      <c r="BE629" s="90"/>
      <c r="BF629" s="90"/>
      <c r="BG629" s="90"/>
      <c r="BH629" s="90"/>
      <c r="BI629" s="90"/>
      <c r="BJ629" s="90"/>
      <c r="BK629" s="90"/>
      <c r="BL629" s="90"/>
      <c r="BM629" s="90"/>
      <c r="BN629" s="90"/>
      <c r="BO629" s="90"/>
      <c r="BP629" s="90"/>
      <c r="BQ629" s="90"/>
      <c r="BR629" s="90"/>
      <c r="BS629" s="90"/>
      <c r="BT629" s="90"/>
      <c r="BU629" s="90"/>
      <c r="BV629" s="90"/>
      <c r="BW629" s="90"/>
      <c r="BX629" s="90"/>
      <c r="BY629" s="90"/>
      <c r="BZ629" s="90"/>
      <c r="CA629" s="90"/>
    </row>
    <row r="630" spans="1:79" s="86" customFormat="1" x14ac:dyDescent="0.2">
      <c r="A630" s="150"/>
      <c r="B630" s="95"/>
      <c r="C630" s="95"/>
      <c r="D630" s="131"/>
      <c r="E630" s="146"/>
      <c r="F630" s="90"/>
      <c r="G630" s="90"/>
      <c r="H630" s="90"/>
      <c r="I630" s="90"/>
      <c r="J630" s="90"/>
      <c r="K630" s="90"/>
      <c r="L630" s="90"/>
      <c r="M630" s="90"/>
      <c r="N630" s="90"/>
      <c r="O630" s="90"/>
      <c r="P630" s="90"/>
      <c r="Q630" s="90"/>
      <c r="R630" s="90"/>
      <c r="S630" s="90"/>
      <c r="T630" s="90"/>
      <c r="U630" s="90"/>
      <c r="V630" s="90"/>
      <c r="W630" s="90"/>
      <c r="X630" s="90"/>
      <c r="Y630" s="90"/>
      <c r="Z630" s="90"/>
      <c r="AA630" s="90"/>
      <c r="AB630" s="90"/>
      <c r="AC630" s="90"/>
      <c r="AD630" s="90"/>
      <c r="AE630" s="90"/>
      <c r="AF630" s="90"/>
      <c r="AG630" s="90"/>
      <c r="AH630" s="90"/>
      <c r="AI630" s="90"/>
      <c r="AJ630" s="90"/>
      <c r="AK630" s="90"/>
      <c r="AL630" s="90"/>
      <c r="AM630" s="90"/>
      <c r="AN630" s="90"/>
      <c r="AO630" s="90"/>
      <c r="AP630" s="90"/>
      <c r="AQ630" s="90"/>
      <c r="AR630" s="90"/>
      <c r="AS630" s="90"/>
      <c r="AT630" s="90"/>
      <c r="AU630" s="90"/>
      <c r="AV630" s="90"/>
      <c r="AW630" s="90"/>
      <c r="AX630" s="90"/>
      <c r="AY630" s="90"/>
      <c r="AZ630" s="90"/>
      <c r="BA630" s="90"/>
      <c r="BB630" s="90"/>
      <c r="BC630" s="90"/>
      <c r="BD630" s="90"/>
      <c r="BE630" s="90"/>
      <c r="BF630" s="90"/>
      <c r="BG630" s="90"/>
      <c r="BH630" s="90"/>
      <c r="BI630" s="90"/>
      <c r="BJ630" s="90"/>
      <c r="BK630" s="90"/>
      <c r="BL630" s="90"/>
      <c r="BM630" s="90"/>
      <c r="BN630" s="90"/>
      <c r="BO630" s="90"/>
      <c r="BP630" s="90"/>
      <c r="BQ630" s="90"/>
      <c r="BR630" s="90"/>
      <c r="BS630" s="90"/>
      <c r="BT630" s="90"/>
      <c r="BU630" s="90"/>
      <c r="BV630" s="90"/>
      <c r="BW630" s="90"/>
      <c r="BX630" s="90"/>
      <c r="BY630" s="90"/>
      <c r="BZ630" s="90"/>
      <c r="CA630" s="90"/>
    </row>
    <row r="631" spans="1:79" s="86" customFormat="1" x14ac:dyDescent="0.2">
      <c r="A631" s="150"/>
      <c r="B631" s="95"/>
      <c r="C631" s="95"/>
      <c r="D631" s="131"/>
      <c r="E631" s="146"/>
      <c r="F631" s="90"/>
      <c r="G631" s="90"/>
      <c r="H631" s="90"/>
      <c r="I631" s="90"/>
      <c r="J631" s="90"/>
      <c r="K631" s="90"/>
      <c r="L631" s="90"/>
      <c r="M631" s="90"/>
      <c r="N631" s="90"/>
      <c r="O631" s="90"/>
      <c r="P631" s="90"/>
      <c r="Q631" s="90"/>
      <c r="R631" s="90"/>
      <c r="S631" s="90"/>
      <c r="T631" s="90"/>
      <c r="U631" s="90"/>
      <c r="V631" s="90"/>
      <c r="W631" s="90"/>
      <c r="X631" s="90"/>
      <c r="Y631" s="90"/>
      <c r="Z631" s="90"/>
      <c r="AA631" s="90"/>
      <c r="AB631" s="90"/>
      <c r="AC631" s="90"/>
      <c r="AD631" s="90"/>
      <c r="AE631" s="90"/>
      <c r="AF631" s="90"/>
      <c r="AG631" s="90"/>
      <c r="AH631" s="90"/>
      <c r="AI631" s="90"/>
      <c r="AJ631" s="90"/>
      <c r="AK631" s="90"/>
      <c r="AL631" s="90"/>
      <c r="AM631" s="90"/>
      <c r="AN631" s="90"/>
      <c r="AO631" s="90"/>
      <c r="AP631" s="90"/>
      <c r="AQ631" s="90"/>
      <c r="AR631" s="90"/>
      <c r="AS631" s="90"/>
      <c r="AT631" s="90"/>
      <c r="AU631" s="90"/>
      <c r="AV631" s="90"/>
      <c r="AW631" s="90"/>
      <c r="AX631" s="90"/>
      <c r="AY631" s="90"/>
      <c r="AZ631" s="90"/>
      <c r="BA631" s="90"/>
      <c r="BB631" s="90"/>
      <c r="BC631" s="90"/>
      <c r="BD631" s="90"/>
      <c r="BE631" s="90"/>
      <c r="BF631" s="90"/>
      <c r="BG631" s="90"/>
      <c r="BH631" s="90"/>
      <c r="BI631" s="90"/>
      <c r="BJ631" s="90"/>
      <c r="BK631" s="90"/>
      <c r="BL631" s="90"/>
      <c r="BM631" s="90"/>
      <c r="BN631" s="90"/>
      <c r="BO631" s="90"/>
      <c r="BP631" s="90"/>
      <c r="BQ631" s="90"/>
      <c r="BR631" s="90"/>
      <c r="BS631" s="90"/>
      <c r="BT631" s="90"/>
      <c r="BU631" s="90"/>
      <c r="BV631" s="90"/>
      <c r="BW631" s="90"/>
      <c r="BX631" s="90"/>
      <c r="BY631" s="90"/>
      <c r="BZ631" s="90"/>
      <c r="CA631" s="90"/>
    </row>
    <row r="632" spans="1:79" s="86" customFormat="1" x14ac:dyDescent="0.2">
      <c r="A632" s="150"/>
      <c r="B632" s="95"/>
      <c r="C632" s="95"/>
      <c r="D632" s="131"/>
      <c r="E632" s="146"/>
      <c r="F632" s="90"/>
      <c r="G632" s="90"/>
      <c r="H632" s="90"/>
      <c r="I632" s="90"/>
      <c r="J632" s="90"/>
      <c r="K632" s="90"/>
      <c r="L632" s="90"/>
      <c r="M632" s="90"/>
      <c r="N632" s="90"/>
      <c r="O632" s="90"/>
      <c r="P632" s="90"/>
      <c r="Q632" s="90"/>
      <c r="R632" s="90"/>
      <c r="S632" s="90"/>
      <c r="T632" s="90"/>
      <c r="U632" s="90"/>
      <c r="V632" s="90"/>
      <c r="W632" s="90"/>
      <c r="X632" s="90"/>
      <c r="Y632" s="90"/>
      <c r="Z632" s="90"/>
      <c r="AA632" s="90"/>
      <c r="AB632" s="90"/>
      <c r="AC632" s="90"/>
      <c r="AD632" s="90"/>
      <c r="AE632" s="90"/>
      <c r="AF632" s="90"/>
      <c r="AG632" s="90"/>
      <c r="AH632" s="90"/>
      <c r="AI632" s="90"/>
      <c r="AJ632" s="90"/>
      <c r="AK632" s="90"/>
      <c r="AL632" s="90"/>
      <c r="AM632" s="90"/>
      <c r="AN632" s="90"/>
      <c r="AO632" s="90"/>
      <c r="AP632" s="90"/>
      <c r="AQ632" s="90"/>
      <c r="AR632" s="90"/>
      <c r="AS632" s="90"/>
      <c r="AT632" s="90"/>
      <c r="AU632" s="90"/>
      <c r="AV632" s="90"/>
      <c r="AW632" s="90"/>
      <c r="AX632" s="90"/>
      <c r="AY632" s="90"/>
      <c r="AZ632" s="90"/>
      <c r="BA632" s="90"/>
      <c r="BB632" s="90"/>
      <c r="BC632" s="90"/>
      <c r="BD632" s="90"/>
      <c r="BE632" s="90"/>
      <c r="BF632" s="90"/>
      <c r="BG632" s="90"/>
      <c r="BH632" s="90"/>
      <c r="BI632" s="90"/>
      <c r="BJ632" s="90"/>
      <c r="BK632" s="90"/>
      <c r="BL632" s="90"/>
      <c r="BM632" s="90"/>
      <c r="BN632" s="90"/>
      <c r="BO632" s="90"/>
      <c r="BP632" s="90"/>
      <c r="BQ632" s="90"/>
      <c r="BR632" s="90"/>
      <c r="BS632" s="90"/>
      <c r="BT632" s="90"/>
      <c r="BU632" s="90"/>
      <c r="BV632" s="90"/>
      <c r="BW632" s="90"/>
      <c r="BX632" s="90"/>
      <c r="BY632" s="90"/>
      <c r="BZ632" s="90"/>
      <c r="CA632" s="90"/>
    </row>
    <row r="633" spans="1:79" s="86" customFormat="1" x14ac:dyDescent="0.2">
      <c r="A633" s="150"/>
      <c r="B633" s="95"/>
      <c r="C633" s="95"/>
      <c r="D633" s="131"/>
      <c r="E633" s="146"/>
      <c r="F633" s="90"/>
      <c r="G633" s="90"/>
      <c r="H633" s="90"/>
      <c r="I633" s="90"/>
      <c r="J633" s="90"/>
      <c r="K633" s="90"/>
      <c r="L633" s="90"/>
      <c r="M633" s="90"/>
      <c r="N633" s="90"/>
      <c r="O633" s="90"/>
      <c r="P633" s="90"/>
      <c r="Q633" s="90"/>
      <c r="R633" s="90"/>
      <c r="S633" s="90"/>
      <c r="T633" s="90"/>
      <c r="U633" s="90"/>
      <c r="V633" s="90"/>
      <c r="W633" s="90"/>
      <c r="X633" s="90"/>
      <c r="Y633" s="90"/>
      <c r="Z633" s="90"/>
      <c r="AA633" s="90"/>
      <c r="AB633" s="90"/>
      <c r="AC633" s="90"/>
      <c r="AD633" s="90"/>
      <c r="AE633" s="90"/>
      <c r="AF633" s="90"/>
      <c r="AG633" s="90"/>
      <c r="AH633" s="90"/>
      <c r="AI633" s="90"/>
      <c r="AJ633" s="90"/>
      <c r="AK633" s="90"/>
      <c r="AL633" s="90"/>
      <c r="AM633" s="90"/>
      <c r="AN633" s="90"/>
      <c r="AO633" s="90"/>
      <c r="AP633" s="90"/>
      <c r="AQ633" s="90"/>
      <c r="AR633" s="90"/>
      <c r="AS633" s="90"/>
      <c r="AT633" s="90"/>
      <c r="AU633" s="90"/>
      <c r="AV633" s="90"/>
      <c r="AW633" s="90"/>
      <c r="AX633" s="90"/>
      <c r="AY633" s="90"/>
      <c r="AZ633" s="90"/>
      <c r="BA633" s="90"/>
      <c r="BB633" s="90"/>
      <c r="BC633" s="90"/>
      <c r="BD633" s="90"/>
      <c r="BE633" s="90"/>
      <c r="BF633" s="90"/>
      <c r="BG633" s="90"/>
      <c r="BH633" s="90"/>
      <c r="BI633" s="90"/>
      <c r="BJ633" s="90"/>
      <c r="BK633" s="90"/>
      <c r="BL633" s="90"/>
      <c r="BM633" s="90"/>
      <c r="BN633" s="90"/>
      <c r="BO633" s="90"/>
      <c r="BP633" s="90"/>
      <c r="BQ633" s="90"/>
      <c r="BR633" s="90"/>
      <c r="BS633" s="90"/>
      <c r="BT633" s="90"/>
      <c r="BU633" s="90"/>
      <c r="BV633" s="90"/>
      <c r="BW633" s="90"/>
      <c r="BX633" s="90"/>
      <c r="BY633" s="90"/>
      <c r="BZ633" s="90"/>
      <c r="CA633" s="90"/>
    </row>
    <row r="634" spans="1:79" s="86" customFormat="1" x14ac:dyDescent="0.2">
      <c r="A634" s="150"/>
      <c r="B634" s="95"/>
      <c r="C634" s="95"/>
      <c r="D634" s="131"/>
      <c r="E634" s="146"/>
      <c r="F634" s="90"/>
      <c r="G634" s="90"/>
      <c r="H634" s="90"/>
      <c r="I634" s="90"/>
      <c r="J634" s="90"/>
      <c r="K634" s="90"/>
      <c r="L634" s="90"/>
      <c r="M634" s="90"/>
      <c r="N634" s="90"/>
      <c r="O634" s="90"/>
      <c r="P634" s="90"/>
      <c r="Q634" s="90"/>
      <c r="R634" s="90"/>
      <c r="S634" s="90"/>
      <c r="T634" s="90"/>
      <c r="U634" s="90"/>
      <c r="V634" s="90"/>
      <c r="W634" s="90"/>
      <c r="X634" s="90"/>
      <c r="Y634" s="90"/>
      <c r="Z634" s="90"/>
      <c r="AA634" s="90"/>
      <c r="AB634" s="90"/>
      <c r="AC634" s="90"/>
      <c r="AD634" s="90"/>
      <c r="AE634" s="90"/>
      <c r="AF634" s="90"/>
      <c r="AG634" s="90"/>
      <c r="AH634" s="90"/>
      <c r="AI634" s="90"/>
      <c r="AJ634" s="90"/>
      <c r="AK634" s="90"/>
      <c r="AL634" s="90"/>
      <c r="AM634" s="90"/>
      <c r="AN634" s="90"/>
      <c r="AO634" s="90"/>
      <c r="AP634" s="90"/>
      <c r="AQ634" s="90"/>
      <c r="AR634" s="90"/>
      <c r="AS634" s="90"/>
      <c r="AT634" s="90"/>
      <c r="AU634" s="90"/>
      <c r="AV634" s="90"/>
      <c r="AW634" s="90"/>
      <c r="AX634" s="90"/>
      <c r="AY634" s="90"/>
      <c r="AZ634" s="90"/>
      <c r="BA634" s="90"/>
      <c r="BB634" s="90"/>
      <c r="BC634" s="90"/>
      <c r="BD634" s="90"/>
      <c r="BE634" s="90"/>
      <c r="BF634" s="90"/>
      <c r="BG634" s="90"/>
      <c r="BH634" s="90"/>
      <c r="BI634" s="90"/>
      <c r="BJ634" s="90"/>
      <c r="BK634" s="90"/>
      <c r="BL634" s="90"/>
      <c r="BM634" s="90"/>
      <c r="BN634" s="90"/>
      <c r="BO634" s="90"/>
      <c r="BP634" s="90"/>
      <c r="BQ634" s="90"/>
      <c r="BR634" s="90"/>
      <c r="BS634" s="90"/>
      <c r="BT634" s="90"/>
      <c r="BU634" s="90"/>
      <c r="BV634" s="90"/>
      <c r="BW634" s="90"/>
      <c r="BX634" s="90"/>
      <c r="BY634" s="90"/>
      <c r="BZ634" s="90"/>
      <c r="CA634" s="90"/>
    </row>
    <row r="635" spans="1:79" s="86" customFormat="1" x14ac:dyDescent="0.2">
      <c r="A635" s="150"/>
      <c r="B635" s="95"/>
      <c r="C635" s="95"/>
      <c r="D635" s="131"/>
      <c r="E635" s="146"/>
      <c r="F635" s="90"/>
      <c r="G635" s="90"/>
      <c r="H635" s="90"/>
      <c r="I635" s="90"/>
      <c r="J635" s="90"/>
      <c r="K635" s="90"/>
      <c r="L635" s="90"/>
      <c r="M635" s="90"/>
      <c r="N635" s="90"/>
      <c r="O635" s="90"/>
      <c r="P635" s="90"/>
      <c r="Q635" s="90"/>
      <c r="R635" s="90"/>
      <c r="S635" s="90"/>
      <c r="T635" s="90"/>
      <c r="U635" s="90"/>
      <c r="V635" s="90"/>
      <c r="W635" s="90"/>
      <c r="X635" s="90"/>
      <c r="Y635" s="90"/>
      <c r="Z635" s="90"/>
      <c r="AA635" s="90"/>
      <c r="AB635" s="90"/>
      <c r="AC635" s="90"/>
      <c r="AD635" s="90"/>
      <c r="AE635" s="90"/>
      <c r="AF635" s="90"/>
      <c r="AG635" s="90"/>
      <c r="AH635" s="90"/>
      <c r="AI635" s="90"/>
      <c r="AJ635" s="90"/>
      <c r="AK635" s="90"/>
      <c r="AL635" s="90"/>
      <c r="AM635" s="90"/>
      <c r="AN635" s="90"/>
      <c r="AO635" s="90"/>
      <c r="AP635" s="90"/>
      <c r="AQ635" s="90"/>
      <c r="AR635" s="90"/>
      <c r="AS635" s="90"/>
      <c r="AT635" s="90"/>
      <c r="AU635" s="90"/>
      <c r="AV635" s="90"/>
      <c r="AW635" s="90"/>
      <c r="AX635" s="90"/>
      <c r="AY635" s="90"/>
      <c r="AZ635" s="90"/>
      <c r="BA635" s="90"/>
      <c r="BB635" s="90"/>
      <c r="BC635" s="90"/>
      <c r="BD635" s="90"/>
      <c r="BE635" s="90"/>
      <c r="BF635" s="90"/>
      <c r="BG635" s="90"/>
      <c r="BH635" s="90"/>
      <c r="BI635" s="90"/>
      <c r="BJ635" s="90"/>
      <c r="BK635" s="90"/>
      <c r="BL635" s="90"/>
      <c r="BM635" s="90"/>
      <c r="BN635" s="90"/>
      <c r="BO635" s="90"/>
      <c r="BP635" s="90"/>
      <c r="BQ635" s="90"/>
      <c r="BR635" s="90"/>
      <c r="BS635" s="90"/>
      <c r="BT635" s="90"/>
      <c r="BU635" s="90"/>
      <c r="BV635" s="90"/>
      <c r="BW635" s="90"/>
      <c r="BX635" s="90"/>
      <c r="BY635" s="90"/>
      <c r="BZ635" s="90"/>
      <c r="CA635" s="90"/>
    </row>
    <row r="636" spans="1:79" s="86" customFormat="1" x14ac:dyDescent="0.2">
      <c r="A636" s="150"/>
      <c r="B636" s="95"/>
      <c r="C636" s="95"/>
      <c r="D636" s="131"/>
      <c r="E636" s="146"/>
      <c r="F636" s="90"/>
      <c r="G636" s="90"/>
      <c r="H636" s="90"/>
      <c r="I636" s="90"/>
      <c r="J636" s="90"/>
      <c r="K636" s="90"/>
      <c r="L636" s="90"/>
      <c r="M636" s="90"/>
      <c r="N636" s="90"/>
      <c r="O636" s="90"/>
      <c r="P636" s="90"/>
      <c r="Q636" s="90"/>
      <c r="R636" s="90"/>
      <c r="S636" s="90"/>
      <c r="T636" s="90"/>
      <c r="U636" s="90"/>
      <c r="V636" s="90"/>
      <c r="W636" s="90"/>
      <c r="X636" s="90"/>
      <c r="Y636" s="90"/>
      <c r="Z636" s="90"/>
      <c r="AA636" s="90"/>
      <c r="AB636" s="90"/>
      <c r="AC636" s="90"/>
      <c r="AD636" s="90"/>
      <c r="AE636" s="90"/>
      <c r="AF636" s="90"/>
      <c r="AG636" s="90"/>
      <c r="AH636" s="90"/>
      <c r="AI636" s="90"/>
      <c r="AJ636" s="90"/>
      <c r="AK636" s="90"/>
      <c r="AL636" s="90"/>
      <c r="AM636" s="90"/>
      <c r="AN636" s="90"/>
      <c r="AO636" s="90"/>
      <c r="AP636" s="90"/>
      <c r="AQ636" s="90"/>
      <c r="AR636" s="90"/>
      <c r="AS636" s="90"/>
      <c r="AT636" s="90"/>
      <c r="AU636" s="90"/>
      <c r="AV636" s="90"/>
      <c r="AW636" s="90"/>
      <c r="AX636" s="90"/>
      <c r="AY636" s="90"/>
      <c r="AZ636" s="90"/>
      <c r="BA636" s="90"/>
      <c r="BB636" s="90"/>
      <c r="BC636" s="90"/>
      <c r="BD636" s="90"/>
      <c r="BE636" s="90"/>
      <c r="BF636" s="90"/>
      <c r="BG636" s="90"/>
      <c r="BH636" s="90"/>
      <c r="BI636" s="90"/>
      <c r="BJ636" s="90"/>
      <c r="BK636" s="90"/>
      <c r="BL636" s="90"/>
      <c r="BM636" s="90"/>
      <c r="BN636" s="90"/>
      <c r="BO636" s="90"/>
      <c r="BP636" s="90"/>
      <c r="BQ636" s="90"/>
      <c r="BR636" s="90"/>
      <c r="BS636" s="90"/>
      <c r="BT636" s="90"/>
      <c r="BU636" s="90"/>
      <c r="BV636" s="90"/>
      <c r="BW636" s="90"/>
      <c r="BX636" s="90"/>
      <c r="BY636" s="90"/>
      <c r="BZ636" s="90"/>
      <c r="CA636" s="90"/>
    </row>
    <row r="637" spans="1:79" s="86" customFormat="1" x14ac:dyDescent="0.2">
      <c r="A637" s="150"/>
      <c r="B637" s="95"/>
      <c r="C637" s="95"/>
      <c r="D637" s="131"/>
      <c r="E637" s="146"/>
      <c r="F637" s="90"/>
      <c r="G637" s="90"/>
      <c r="H637" s="90"/>
      <c r="I637" s="90"/>
      <c r="J637" s="90"/>
      <c r="K637" s="90"/>
      <c r="L637" s="90"/>
      <c r="M637" s="90"/>
      <c r="N637" s="90"/>
      <c r="O637" s="90"/>
      <c r="P637" s="90"/>
      <c r="Q637" s="90"/>
      <c r="R637" s="90"/>
      <c r="S637" s="90"/>
      <c r="T637" s="90"/>
      <c r="U637" s="90"/>
      <c r="V637" s="90"/>
      <c r="W637" s="90"/>
      <c r="X637" s="90"/>
      <c r="Y637" s="90"/>
      <c r="Z637" s="90"/>
      <c r="AA637" s="90"/>
      <c r="AB637" s="90"/>
      <c r="AC637" s="90"/>
      <c r="AD637" s="90"/>
      <c r="AE637" s="90"/>
      <c r="AF637" s="90"/>
      <c r="AG637" s="90"/>
      <c r="AH637" s="90"/>
      <c r="AI637" s="90"/>
      <c r="AJ637" s="90"/>
      <c r="AK637" s="90"/>
      <c r="AL637" s="90"/>
      <c r="AM637" s="90"/>
      <c r="AN637" s="90"/>
      <c r="AO637" s="90"/>
      <c r="AP637" s="90"/>
      <c r="AQ637" s="90"/>
      <c r="AR637" s="90"/>
      <c r="AS637" s="90"/>
      <c r="AT637" s="90"/>
      <c r="AU637" s="90"/>
      <c r="AV637" s="90"/>
      <c r="AW637" s="90"/>
      <c r="AX637" s="90"/>
      <c r="AY637" s="90"/>
      <c r="AZ637" s="90"/>
      <c r="BA637" s="90"/>
      <c r="BB637" s="90"/>
      <c r="BC637" s="90"/>
      <c r="BD637" s="90"/>
      <c r="BE637" s="90"/>
      <c r="BF637" s="90"/>
      <c r="BG637" s="90"/>
      <c r="BH637" s="90"/>
      <c r="BI637" s="90"/>
      <c r="BJ637" s="90"/>
      <c r="BK637" s="90"/>
      <c r="BL637" s="90"/>
      <c r="BM637" s="90"/>
      <c r="BN637" s="90"/>
      <c r="BO637" s="90"/>
      <c r="BP637" s="90"/>
      <c r="BQ637" s="90"/>
      <c r="BR637" s="90"/>
      <c r="BS637" s="90"/>
      <c r="BT637" s="90"/>
      <c r="BU637" s="90"/>
      <c r="BV637" s="90"/>
      <c r="BW637" s="90"/>
      <c r="BX637" s="90"/>
      <c r="BY637" s="90"/>
      <c r="BZ637" s="90"/>
      <c r="CA637" s="90"/>
    </row>
    <row r="638" spans="1:79" s="99" customFormat="1" x14ac:dyDescent="0.2">
      <c r="A638" s="150"/>
      <c r="B638" s="95"/>
      <c r="C638" s="95"/>
      <c r="D638" s="131"/>
      <c r="E638" s="160"/>
      <c r="F638" s="97"/>
      <c r="G638" s="97"/>
      <c r="H638" s="97"/>
      <c r="I638" s="97"/>
      <c r="J638" s="97"/>
      <c r="K638" s="97"/>
      <c r="L638" s="97"/>
      <c r="M638" s="97"/>
      <c r="N638" s="97"/>
      <c r="O638" s="97"/>
      <c r="P638" s="97"/>
      <c r="Q638" s="97"/>
      <c r="R638" s="97"/>
      <c r="S638" s="97"/>
      <c r="T638" s="97"/>
      <c r="U638" s="97"/>
      <c r="V638" s="97"/>
      <c r="W638" s="97"/>
      <c r="X638" s="97"/>
      <c r="Y638" s="97"/>
      <c r="Z638" s="97"/>
      <c r="AA638" s="97"/>
      <c r="AB638" s="97"/>
      <c r="AC638" s="97"/>
      <c r="AD638" s="97"/>
      <c r="AE638" s="97"/>
      <c r="AF638" s="97"/>
      <c r="AG638" s="97"/>
      <c r="AH638" s="97"/>
      <c r="AI638" s="97"/>
      <c r="AJ638" s="97"/>
      <c r="AK638" s="97"/>
      <c r="AL638" s="97"/>
      <c r="AM638" s="97"/>
      <c r="AN638" s="97"/>
      <c r="AO638" s="97"/>
      <c r="AP638" s="97"/>
      <c r="AQ638" s="97"/>
      <c r="AR638" s="97"/>
      <c r="AS638" s="97"/>
      <c r="AT638" s="97"/>
      <c r="AU638" s="97"/>
      <c r="AV638" s="97"/>
      <c r="AW638" s="97"/>
      <c r="AX638" s="97"/>
      <c r="AY638" s="97"/>
      <c r="AZ638" s="97"/>
      <c r="BA638" s="97"/>
      <c r="BB638" s="97"/>
      <c r="BC638" s="97"/>
      <c r="BD638" s="97"/>
      <c r="BE638" s="97"/>
      <c r="BF638" s="97"/>
      <c r="BG638" s="97"/>
      <c r="BH638" s="97"/>
      <c r="BI638" s="97"/>
      <c r="BJ638" s="97"/>
      <c r="BK638" s="97"/>
      <c r="BL638" s="97"/>
      <c r="BM638" s="97"/>
      <c r="BN638" s="97"/>
      <c r="BO638" s="97"/>
      <c r="BP638" s="97"/>
      <c r="BQ638" s="97"/>
      <c r="BR638" s="97"/>
      <c r="BS638" s="97"/>
      <c r="BT638" s="97"/>
      <c r="BU638" s="97"/>
      <c r="BV638" s="97"/>
      <c r="BW638" s="97"/>
      <c r="BX638" s="97"/>
      <c r="BY638" s="97"/>
      <c r="BZ638" s="97"/>
      <c r="CA638" s="97"/>
    </row>
    <row r="639" spans="1:79" s="86" customFormat="1" x14ac:dyDescent="0.2">
      <c r="A639" s="150"/>
      <c r="B639" s="95"/>
      <c r="C639" s="95"/>
      <c r="D639" s="131"/>
      <c r="E639" s="146"/>
      <c r="F639" s="90"/>
      <c r="G639" s="90"/>
      <c r="H639" s="90"/>
      <c r="I639" s="90"/>
      <c r="J639" s="90"/>
      <c r="K639" s="90"/>
      <c r="L639" s="90"/>
      <c r="M639" s="90"/>
      <c r="N639" s="90"/>
      <c r="O639" s="90"/>
      <c r="P639" s="90"/>
      <c r="Q639" s="90"/>
      <c r="R639" s="90"/>
      <c r="S639" s="90"/>
      <c r="T639" s="90"/>
      <c r="U639" s="90"/>
      <c r="V639" s="90"/>
      <c r="W639" s="90"/>
      <c r="X639" s="90"/>
      <c r="Y639" s="90"/>
      <c r="Z639" s="90"/>
      <c r="AA639" s="90"/>
      <c r="AB639" s="90"/>
      <c r="AC639" s="90"/>
      <c r="AD639" s="90"/>
      <c r="AE639" s="90"/>
      <c r="AF639" s="90"/>
      <c r="AG639" s="90"/>
      <c r="AH639" s="90"/>
      <c r="AI639" s="90"/>
      <c r="AJ639" s="90"/>
      <c r="AK639" s="90"/>
      <c r="AL639" s="90"/>
      <c r="AM639" s="90"/>
      <c r="AN639" s="90"/>
      <c r="AO639" s="90"/>
      <c r="AP639" s="90"/>
      <c r="AQ639" s="90"/>
      <c r="AR639" s="90"/>
      <c r="AS639" s="90"/>
      <c r="AT639" s="90"/>
      <c r="AU639" s="90"/>
      <c r="AV639" s="90"/>
      <c r="AW639" s="90"/>
      <c r="AX639" s="90"/>
      <c r="AY639" s="90"/>
      <c r="AZ639" s="90"/>
      <c r="BA639" s="90"/>
      <c r="BB639" s="90"/>
      <c r="BC639" s="90"/>
      <c r="BD639" s="90"/>
      <c r="BE639" s="90"/>
      <c r="BF639" s="90"/>
      <c r="BG639" s="90"/>
      <c r="BH639" s="90"/>
      <c r="BI639" s="90"/>
      <c r="BJ639" s="90"/>
      <c r="BK639" s="90"/>
      <c r="BL639" s="90"/>
      <c r="BM639" s="90"/>
      <c r="BN639" s="90"/>
      <c r="BO639" s="90"/>
      <c r="BP639" s="90"/>
      <c r="BQ639" s="90"/>
      <c r="BR639" s="90"/>
      <c r="BS639" s="90"/>
      <c r="BT639" s="90"/>
      <c r="BU639" s="90"/>
      <c r="BV639" s="90"/>
      <c r="BW639" s="90"/>
      <c r="BX639" s="90"/>
      <c r="BY639" s="90"/>
      <c r="BZ639" s="90"/>
      <c r="CA639" s="90"/>
    </row>
    <row r="640" spans="1:79" s="86" customFormat="1" x14ac:dyDescent="0.2">
      <c r="A640" s="150"/>
      <c r="B640" s="95"/>
      <c r="C640" s="95"/>
      <c r="D640" s="131"/>
      <c r="E640" s="146"/>
      <c r="F640" s="90"/>
      <c r="G640" s="90"/>
      <c r="H640" s="90"/>
      <c r="I640" s="90"/>
      <c r="J640" s="90"/>
      <c r="K640" s="90"/>
      <c r="L640" s="90"/>
      <c r="M640" s="90"/>
      <c r="N640" s="90"/>
      <c r="O640" s="90"/>
      <c r="P640" s="90"/>
      <c r="Q640" s="90"/>
      <c r="R640" s="90"/>
      <c r="S640" s="90"/>
      <c r="T640" s="90"/>
      <c r="U640" s="90"/>
      <c r="V640" s="90"/>
      <c r="W640" s="90"/>
      <c r="X640" s="90"/>
      <c r="Y640" s="90"/>
      <c r="Z640" s="90"/>
      <c r="AA640" s="90"/>
      <c r="AB640" s="90"/>
      <c r="AC640" s="90"/>
      <c r="AD640" s="90"/>
      <c r="AE640" s="90"/>
      <c r="AF640" s="90"/>
      <c r="AG640" s="90"/>
      <c r="AH640" s="90"/>
      <c r="AI640" s="90"/>
      <c r="AJ640" s="90"/>
      <c r="AK640" s="90"/>
      <c r="AL640" s="90"/>
      <c r="AM640" s="90"/>
      <c r="AN640" s="90"/>
      <c r="AO640" s="90"/>
      <c r="AP640" s="90"/>
      <c r="AQ640" s="90"/>
      <c r="AR640" s="90"/>
      <c r="AS640" s="90"/>
      <c r="AT640" s="90"/>
      <c r="AU640" s="90"/>
      <c r="AV640" s="90"/>
      <c r="AW640" s="90"/>
      <c r="AX640" s="90"/>
      <c r="AY640" s="90"/>
      <c r="AZ640" s="90"/>
      <c r="BA640" s="90"/>
      <c r="BB640" s="90"/>
      <c r="BC640" s="90"/>
      <c r="BD640" s="90"/>
      <c r="BE640" s="90"/>
      <c r="BF640" s="90"/>
      <c r="BG640" s="90"/>
      <c r="BH640" s="90"/>
      <c r="BI640" s="90"/>
      <c r="BJ640" s="90"/>
      <c r="BK640" s="90"/>
      <c r="BL640" s="90"/>
      <c r="BM640" s="90"/>
      <c r="BN640" s="90"/>
      <c r="BO640" s="90"/>
      <c r="BP640" s="90"/>
      <c r="BQ640" s="90"/>
      <c r="BR640" s="90"/>
      <c r="BS640" s="90"/>
      <c r="BT640" s="90"/>
      <c r="BU640" s="90"/>
      <c r="BV640" s="90"/>
      <c r="BW640" s="90"/>
      <c r="BX640" s="90"/>
      <c r="BY640" s="90"/>
      <c r="BZ640" s="90"/>
      <c r="CA640" s="90"/>
    </row>
    <row r="641" spans="1:79" s="86" customFormat="1" x14ac:dyDescent="0.2">
      <c r="A641" s="150"/>
      <c r="B641" s="95"/>
      <c r="C641" s="95"/>
      <c r="D641" s="131"/>
      <c r="E641" s="146"/>
      <c r="F641" s="90"/>
      <c r="G641" s="90"/>
      <c r="H641" s="90"/>
      <c r="I641" s="90"/>
      <c r="J641" s="90"/>
      <c r="K641" s="90"/>
      <c r="L641" s="90"/>
      <c r="M641" s="90"/>
      <c r="N641" s="90"/>
      <c r="O641" s="90"/>
      <c r="P641" s="90"/>
      <c r="Q641" s="90"/>
      <c r="R641" s="90"/>
      <c r="S641" s="90"/>
      <c r="T641" s="90"/>
      <c r="U641" s="90"/>
      <c r="V641" s="90"/>
      <c r="W641" s="90"/>
      <c r="X641" s="90"/>
      <c r="Y641" s="90"/>
      <c r="Z641" s="90"/>
      <c r="AA641" s="90"/>
      <c r="AB641" s="90"/>
      <c r="AC641" s="90"/>
      <c r="AD641" s="90"/>
      <c r="AE641" s="90"/>
      <c r="AF641" s="90"/>
      <c r="AG641" s="90"/>
      <c r="AH641" s="90"/>
      <c r="AI641" s="90"/>
      <c r="AJ641" s="90"/>
      <c r="AK641" s="90"/>
      <c r="AL641" s="90"/>
      <c r="AM641" s="90"/>
      <c r="AN641" s="90"/>
      <c r="AO641" s="90"/>
      <c r="AP641" s="90"/>
      <c r="AQ641" s="90"/>
      <c r="AR641" s="90"/>
      <c r="AS641" s="90"/>
      <c r="AT641" s="90"/>
      <c r="AU641" s="90"/>
      <c r="AV641" s="90"/>
      <c r="AW641" s="90"/>
      <c r="AX641" s="90"/>
      <c r="AY641" s="90"/>
      <c r="AZ641" s="90"/>
      <c r="BA641" s="90"/>
      <c r="BB641" s="90"/>
      <c r="BC641" s="90"/>
      <c r="BD641" s="90"/>
      <c r="BE641" s="90"/>
      <c r="BF641" s="90"/>
      <c r="BG641" s="90"/>
      <c r="BH641" s="90"/>
      <c r="BI641" s="90"/>
      <c r="BJ641" s="90"/>
      <c r="BK641" s="90"/>
      <c r="BL641" s="90"/>
      <c r="BM641" s="90"/>
      <c r="BN641" s="90"/>
      <c r="BO641" s="90"/>
      <c r="BP641" s="90"/>
      <c r="BQ641" s="90"/>
      <c r="BR641" s="90"/>
      <c r="BS641" s="90"/>
      <c r="BT641" s="90"/>
      <c r="BU641" s="90"/>
      <c r="BV641" s="90"/>
      <c r="BW641" s="90"/>
      <c r="BX641" s="90"/>
      <c r="BY641" s="90"/>
      <c r="BZ641" s="90"/>
      <c r="CA641" s="90"/>
    </row>
    <row r="642" spans="1:79" s="86" customFormat="1" x14ac:dyDescent="0.2">
      <c r="A642" s="150"/>
      <c r="B642" s="95"/>
      <c r="C642" s="95"/>
      <c r="D642" s="131"/>
      <c r="E642" s="146"/>
      <c r="F642" s="90"/>
      <c r="G642" s="90"/>
      <c r="H642" s="90"/>
      <c r="I642" s="90"/>
      <c r="J642" s="90"/>
      <c r="K642" s="90"/>
      <c r="L642" s="90"/>
      <c r="M642" s="90"/>
      <c r="N642" s="90"/>
      <c r="O642" s="90"/>
      <c r="P642" s="90"/>
      <c r="Q642" s="90"/>
      <c r="R642" s="90"/>
      <c r="S642" s="90"/>
      <c r="T642" s="90"/>
      <c r="U642" s="90"/>
      <c r="V642" s="90"/>
      <c r="W642" s="90"/>
      <c r="X642" s="90"/>
      <c r="Y642" s="90"/>
      <c r="Z642" s="90"/>
      <c r="AA642" s="90"/>
      <c r="AB642" s="90"/>
      <c r="AC642" s="90"/>
      <c r="AD642" s="90"/>
      <c r="AE642" s="90"/>
      <c r="AF642" s="90"/>
      <c r="AG642" s="90"/>
      <c r="AH642" s="90"/>
      <c r="AI642" s="90"/>
      <c r="AJ642" s="90"/>
      <c r="AK642" s="90"/>
      <c r="AL642" s="90"/>
      <c r="AM642" s="90"/>
      <c r="AN642" s="90"/>
      <c r="AO642" s="90"/>
      <c r="AP642" s="90"/>
      <c r="AQ642" s="90"/>
      <c r="AR642" s="90"/>
      <c r="AS642" s="90"/>
      <c r="AT642" s="90"/>
      <c r="AU642" s="90"/>
      <c r="AV642" s="90"/>
      <c r="AW642" s="90"/>
      <c r="AX642" s="90"/>
      <c r="AY642" s="90"/>
      <c r="AZ642" s="90"/>
      <c r="BA642" s="90"/>
      <c r="BB642" s="90"/>
      <c r="BC642" s="90"/>
      <c r="BD642" s="90"/>
      <c r="BE642" s="90"/>
      <c r="BF642" s="90"/>
      <c r="BG642" s="90"/>
      <c r="BH642" s="90"/>
      <c r="BI642" s="90"/>
      <c r="BJ642" s="90"/>
      <c r="BK642" s="90"/>
      <c r="BL642" s="90"/>
      <c r="BM642" s="90"/>
      <c r="BN642" s="90"/>
      <c r="BO642" s="90"/>
      <c r="BP642" s="90"/>
      <c r="BQ642" s="90"/>
      <c r="BR642" s="90"/>
      <c r="BS642" s="90"/>
      <c r="BT642" s="90"/>
      <c r="BU642" s="90"/>
      <c r="BV642" s="90"/>
      <c r="BW642" s="90"/>
      <c r="BX642" s="90"/>
      <c r="BY642" s="90"/>
      <c r="BZ642" s="90"/>
      <c r="CA642" s="90"/>
    </row>
    <row r="643" spans="1:79" s="86" customFormat="1" x14ac:dyDescent="0.2">
      <c r="A643" s="150"/>
      <c r="B643" s="95"/>
      <c r="C643" s="95"/>
      <c r="D643" s="131"/>
      <c r="E643" s="146"/>
      <c r="F643" s="90"/>
      <c r="G643" s="90"/>
      <c r="H643" s="90"/>
      <c r="I643" s="90"/>
      <c r="J643" s="90"/>
      <c r="K643" s="90"/>
      <c r="L643" s="90"/>
      <c r="M643" s="90"/>
      <c r="N643" s="90"/>
      <c r="O643" s="90"/>
      <c r="P643" s="90"/>
      <c r="Q643" s="90"/>
      <c r="R643" s="90"/>
      <c r="S643" s="90"/>
      <c r="T643" s="90"/>
      <c r="U643" s="90"/>
      <c r="V643" s="90"/>
      <c r="W643" s="90"/>
      <c r="X643" s="90"/>
      <c r="Y643" s="90"/>
      <c r="Z643" s="90"/>
      <c r="AA643" s="90"/>
      <c r="AB643" s="90"/>
      <c r="AC643" s="90"/>
      <c r="AD643" s="90"/>
      <c r="AE643" s="90"/>
      <c r="AF643" s="90"/>
      <c r="AG643" s="90"/>
      <c r="AH643" s="90"/>
      <c r="AI643" s="90"/>
      <c r="AJ643" s="90"/>
      <c r="AK643" s="90"/>
      <c r="AL643" s="90"/>
      <c r="AM643" s="90"/>
      <c r="AN643" s="90"/>
      <c r="AO643" s="90"/>
      <c r="AP643" s="90"/>
      <c r="AQ643" s="90"/>
      <c r="AR643" s="90"/>
      <c r="AS643" s="90"/>
      <c r="AT643" s="90"/>
      <c r="AU643" s="90"/>
      <c r="AV643" s="90"/>
      <c r="AW643" s="90"/>
      <c r="AX643" s="90"/>
      <c r="AY643" s="90"/>
      <c r="AZ643" s="90"/>
      <c r="BA643" s="90"/>
      <c r="BB643" s="90"/>
      <c r="BC643" s="90"/>
      <c r="BD643" s="90"/>
      <c r="BE643" s="90"/>
      <c r="BF643" s="90"/>
      <c r="BG643" s="90"/>
      <c r="BH643" s="90"/>
      <c r="BI643" s="90"/>
      <c r="BJ643" s="90"/>
      <c r="BK643" s="90"/>
      <c r="BL643" s="90"/>
      <c r="BM643" s="90"/>
      <c r="BN643" s="90"/>
      <c r="BO643" s="90"/>
      <c r="BP643" s="90"/>
      <c r="BQ643" s="90"/>
      <c r="BR643" s="90"/>
      <c r="BS643" s="90"/>
      <c r="BT643" s="90"/>
      <c r="BU643" s="90"/>
      <c r="BV643" s="90"/>
      <c r="BW643" s="90"/>
      <c r="BX643" s="90"/>
      <c r="BY643" s="90"/>
      <c r="BZ643" s="90"/>
      <c r="CA643" s="90"/>
    </row>
    <row r="644" spans="1:79" s="86" customFormat="1" x14ac:dyDescent="0.2">
      <c r="A644" s="150"/>
      <c r="B644" s="95"/>
      <c r="C644" s="95"/>
      <c r="D644" s="131"/>
      <c r="E644" s="146"/>
      <c r="F644" s="90"/>
      <c r="G644" s="90"/>
      <c r="H644" s="90"/>
      <c r="I644" s="90"/>
      <c r="J644" s="90"/>
      <c r="K644" s="90"/>
      <c r="L644" s="90"/>
      <c r="M644" s="90"/>
      <c r="N644" s="90"/>
      <c r="O644" s="90"/>
      <c r="P644" s="90"/>
      <c r="Q644" s="90"/>
      <c r="R644" s="90"/>
      <c r="S644" s="90"/>
      <c r="T644" s="90"/>
      <c r="U644" s="90"/>
      <c r="V644" s="90"/>
      <c r="W644" s="90"/>
      <c r="X644" s="90"/>
      <c r="Y644" s="90"/>
      <c r="Z644" s="90"/>
      <c r="AA644" s="90"/>
      <c r="AB644" s="90"/>
      <c r="AC644" s="90"/>
      <c r="AD644" s="90"/>
      <c r="AE644" s="90"/>
      <c r="AF644" s="90"/>
      <c r="AG644" s="90"/>
      <c r="AH644" s="90"/>
      <c r="AI644" s="90"/>
      <c r="AJ644" s="90"/>
      <c r="AK644" s="90"/>
      <c r="AL644" s="90"/>
      <c r="AM644" s="90"/>
      <c r="AN644" s="90"/>
      <c r="AO644" s="90"/>
      <c r="AP644" s="90"/>
      <c r="AQ644" s="90"/>
      <c r="AR644" s="90"/>
      <c r="AS644" s="90"/>
      <c r="AT644" s="90"/>
      <c r="AU644" s="90"/>
      <c r="AV644" s="90"/>
      <c r="AW644" s="90"/>
      <c r="AX644" s="90"/>
      <c r="AY644" s="90"/>
      <c r="AZ644" s="90"/>
      <c r="BA644" s="90"/>
      <c r="BB644" s="90"/>
      <c r="BC644" s="90"/>
      <c r="BD644" s="90"/>
      <c r="BE644" s="90"/>
      <c r="BF644" s="90"/>
      <c r="BG644" s="90"/>
      <c r="BH644" s="90"/>
      <c r="BI644" s="90"/>
      <c r="BJ644" s="90"/>
      <c r="BK644" s="90"/>
      <c r="BL644" s="90"/>
      <c r="BM644" s="90"/>
      <c r="BN644" s="90"/>
      <c r="BO644" s="90"/>
      <c r="BP644" s="90"/>
      <c r="BQ644" s="90"/>
      <c r="BR644" s="90"/>
      <c r="BS644" s="90"/>
      <c r="BT644" s="90"/>
      <c r="BU644" s="90"/>
      <c r="BV644" s="90"/>
      <c r="BW644" s="90"/>
      <c r="BX644" s="90"/>
      <c r="BY644" s="90"/>
      <c r="BZ644" s="90"/>
      <c r="CA644" s="90"/>
    </row>
    <row r="645" spans="1:79" s="86" customFormat="1" x14ac:dyDescent="0.2">
      <c r="A645" s="150"/>
      <c r="B645" s="95"/>
      <c r="C645" s="95"/>
      <c r="D645" s="131"/>
      <c r="E645" s="146"/>
      <c r="F645" s="90"/>
      <c r="G645" s="90"/>
      <c r="H645" s="90"/>
      <c r="I645" s="90"/>
      <c r="J645" s="90"/>
      <c r="K645" s="90"/>
      <c r="L645" s="90"/>
      <c r="M645" s="90"/>
      <c r="N645" s="90"/>
      <c r="O645" s="90"/>
      <c r="P645" s="90"/>
      <c r="Q645" s="90"/>
      <c r="R645" s="90"/>
      <c r="S645" s="90"/>
      <c r="T645" s="90"/>
      <c r="U645" s="90"/>
      <c r="V645" s="90"/>
      <c r="W645" s="90"/>
      <c r="X645" s="90"/>
      <c r="Y645" s="90"/>
      <c r="Z645" s="90"/>
      <c r="AA645" s="90"/>
      <c r="AB645" s="90"/>
      <c r="AC645" s="90"/>
      <c r="AD645" s="90"/>
      <c r="AE645" s="90"/>
      <c r="AF645" s="90"/>
      <c r="AG645" s="90"/>
      <c r="AH645" s="90"/>
      <c r="AI645" s="90"/>
      <c r="AJ645" s="90"/>
      <c r="AK645" s="90"/>
      <c r="AL645" s="90"/>
      <c r="AM645" s="90"/>
      <c r="AN645" s="90"/>
      <c r="AO645" s="90"/>
      <c r="AP645" s="90"/>
      <c r="AQ645" s="90"/>
      <c r="AR645" s="90"/>
      <c r="AS645" s="90"/>
      <c r="AT645" s="90"/>
      <c r="AU645" s="90"/>
      <c r="AV645" s="90"/>
      <c r="AW645" s="90"/>
      <c r="AX645" s="90"/>
      <c r="AY645" s="90"/>
      <c r="AZ645" s="90"/>
      <c r="BA645" s="90"/>
      <c r="BB645" s="90"/>
      <c r="BC645" s="90"/>
      <c r="BD645" s="90"/>
      <c r="BE645" s="90"/>
      <c r="BF645" s="90"/>
      <c r="BG645" s="90"/>
      <c r="BH645" s="90"/>
      <c r="BI645" s="90"/>
      <c r="BJ645" s="90"/>
      <c r="BK645" s="90"/>
      <c r="BL645" s="90"/>
      <c r="BM645" s="90"/>
      <c r="BN645" s="90"/>
      <c r="BO645" s="90"/>
      <c r="BP645" s="90"/>
      <c r="BQ645" s="90"/>
      <c r="BR645" s="90"/>
      <c r="BS645" s="90"/>
      <c r="BT645" s="90"/>
      <c r="BU645" s="90"/>
      <c r="BV645" s="90"/>
      <c r="BW645" s="90"/>
      <c r="BX645" s="90"/>
      <c r="BY645" s="90"/>
      <c r="BZ645" s="90"/>
      <c r="CA645" s="90"/>
    </row>
    <row r="646" spans="1:79" s="86" customFormat="1" x14ac:dyDescent="0.2">
      <c r="A646" s="150"/>
      <c r="B646" s="95"/>
      <c r="C646" s="95"/>
      <c r="D646" s="131"/>
      <c r="E646" s="146"/>
      <c r="F646" s="90"/>
      <c r="G646" s="90"/>
      <c r="H646" s="90"/>
      <c r="I646" s="90"/>
      <c r="J646" s="90"/>
      <c r="K646" s="90"/>
      <c r="L646" s="90"/>
      <c r="M646" s="90"/>
      <c r="N646" s="90"/>
      <c r="O646" s="90"/>
      <c r="P646" s="90"/>
      <c r="Q646" s="90"/>
      <c r="R646" s="90"/>
      <c r="S646" s="90"/>
      <c r="T646" s="90"/>
      <c r="U646" s="90"/>
      <c r="V646" s="90"/>
      <c r="W646" s="90"/>
      <c r="X646" s="90"/>
      <c r="Y646" s="90"/>
      <c r="Z646" s="90"/>
      <c r="AA646" s="90"/>
      <c r="AB646" s="90"/>
      <c r="AC646" s="90"/>
      <c r="AD646" s="90"/>
      <c r="AE646" s="90"/>
      <c r="AF646" s="90"/>
      <c r="AG646" s="90"/>
      <c r="AH646" s="90"/>
      <c r="AI646" s="90"/>
      <c r="AJ646" s="90"/>
      <c r="AK646" s="90"/>
      <c r="AL646" s="90"/>
      <c r="AM646" s="90"/>
      <c r="AN646" s="90"/>
      <c r="AO646" s="90"/>
      <c r="AP646" s="90"/>
      <c r="AQ646" s="90"/>
      <c r="AR646" s="90"/>
      <c r="AS646" s="90"/>
      <c r="AT646" s="90"/>
      <c r="AU646" s="90"/>
      <c r="AV646" s="90"/>
      <c r="AW646" s="90"/>
      <c r="AX646" s="90"/>
      <c r="AY646" s="90"/>
      <c r="AZ646" s="90"/>
      <c r="BA646" s="90"/>
      <c r="BB646" s="90"/>
      <c r="BC646" s="90"/>
      <c r="BD646" s="90"/>
      <c r="BE646" s="90"/>
      <c r="BF646" s="90"/>
      <c r="BG646" s="90"/>
      <c r="BH646" s="90"/>
      <c r="BI646" s="90"/>
      <c r="BJ646" s="90"/>
      <c r="BK646" s="90"/>
      <c r="BL646" s="90"/>
      <c r="BM646" s="90"/>
      <c r="BN646" s="90"/>
      <c r="BO646" s="90"/>
      <c r="BP646" s="90"/>
      <c r="BQ646" s="90"/>
      <c r="BR646" s="90"/>
      <c r="BS646" s="90"/>
      <c r="BT646" s="90"/>
      <c r="BU646" s="90"/>
      <c r="BV646" s="90"/>
      <c r="BW646" s="90"/>
      <c r="BX646" s="90"/>
      <c r="BY646" s="90"/>
      <c r="BZ646" s="90"/>
      <c r="CA646" s="90"/>
    </row>
    <row r="647" spans="1:79" s="86" customFormat="1" x14ac:dyDescent="0.2">
      <c r="A647" s="150"/>
      <c r="B647" s="95"/>
      <c r="C647" s="95"/>
      <c r="D647" s="131"/>
      <c r="E647" s="146"/>
      <c r="F647" s="90"/>
      <c r="G647" s="90"/>
      <c r="H647" s="90"/>
      <c r="I647" s="90"/>
      <c r="J647" s="90"/>
      <c r="K647" s="90"/>
      <c r="L647" s="90"/>
      <c r="M647" s="90"/>
      <c r="N647" s="90"/>
      <c r="O647" s="90"/>
      <c r="P647" s="90"/>
      <c r="Q647" s="90"/>
      <c r="R647" s="90"/>
      <c r="S647" s="90"/>
      <c r="T647" s="90"/>
      <c r="U647" s="90"/>
      <c r="V647" s="90"/>
      <c r="W647" s="90"/>
      <c r="X647" s="90"/>
      <c r="Y647" s="90"/>
      <c r="Z647" s="90"/>
      <c r="AA647" s="90"/>
      <c r="AB647" s="90"/>
      <c r="AC647" s="90"/>
      <c r="AD647" s="90"/>
      <c r="AE647" s="90"/>
      <c r="AF647" s="90"/>
      <c r="AG647" s="90"/>
      <c r="AH647" s="90"/>
      <c r="AI647" s="90"/>
      <c r="AJ647" s="90"/>
      <c r="AK647" s="90"/>
      <c r="AL647" s="90"/>
      <c r="AM647" s="90"/>
      <c r="AN647" s="90"/>
      <c r="AO647" s="90"/>
      <c r="AP647" s="90"/>
      <c r="AQ647" s="90"/>
      <c r="AR647" s="90"/>
      <c r="AS647" s="90"/>
      <c r="AT647" s="90"/>
      <c r="AU647" s="90"/>
      <c r="AV647" s="90"/>
      <c r="AW647" s="90"/>
      <c r="AX647" s="90"/>
      <c r="AY647" s="90"/>
      <c r="AZ647" s="90"/>
      <c r="BA647" s="90"/>
      <c r="BB647" s="90"/>
      <c r="BC647" s="90"/>
      <c r="BD647" s="90"/>
      <c r="BE647" s="90"/>
      <c r="BF647" s="90"/>
      <c r="BG647" s="90"/>
      <c r="BH647" s="90"/>
      <c r="BI647" s="90"/>
      <c r="BJ647" s="90"/>
      <c r="BK647" s="90"/>
      <c r="BL647" s="90"/>
      <c r="BM647" s="90"/>
      <c r="BN647" s="90"/>
      <c r="BO647" s="90"/>
      <c r="BP647" s="90"/>
      <c r="BQ647" s="90"/>
      <c r="BR647" s="90"/>
      <c r="BS647" s="90"/>
      <c r="BT647" s="90"/>
      <c r="BU647" s="90"/>
      <c r="BV647" s="90"/>
      <c r="BW647" s="90"/>
      <c r="BX647" s="90"/>
      <c r="BY647" s="90"/>
      <c r="BZ647" s="90"/>
      <c r="CA647" s="90"/>
    </row>
    <row r="648" spans="1:79" s="86" customFormat="1" x14ac:dyDescent="0.2">
      <c r="A648" s="150"/>
      <c r="B648" s="95"/>
      <c r="C648" s="95"/>
      <c r="D648" s="131"/>
      <c r="E648" s="146"/>
      <c r="F648" s="90"/>
      <c r="G648" s="90"/>
      <c r="H648" s="90"/>
      <c r="I648" s="90"/>
      <c r="J648" s="90"/>
      <c r="K648" s="90"/>
      <c r="L648" s="90"/>
      <c r="M648" s="90"/>
      <c r="N648" s="90"/>
      <c r="O648" s="90"/>
      <c r="P648" s="90"/>
      <c r="Q648" s="90"/>
      <c r="R648" s="90"/>
      <c r="S648" s="90"/>
      <c r="T648" s="90"/>
      <c r="U648" s="90"/>
      <c r="V648" s="90"/>
      <c r="W648" s="90"/>
      <c r="X648" s="90"/>
      <c r="Y648" s="90"/>
      <c r="Z648" s="90"/>
      <c r="AA648" s="90"/>
      <c r="AB648" s="90"/>
      <c r="AC648" s="90"/>
      <c r="AD648" s="90"/>
      <c r="AE648" s="90"/>
      <c r="AF648" s="90"/>
      <c r="AG648" s="90"/>
      <c r="AH648" s="90"/>
      <c r="AI648" s="90"/>
      <c r="AJ648" s="90"/>
      <c r="AK648" s="90"/>
      <c r="AL648" s="90"/>
      <c r="AM648" s="90"/>
      <c r="AN648" s="90"/>
      <c r="AO648" s="90"/>
      <c r="AP648" s="90"/>
      <c r="AQ648" s="90"/>
      <c r="AR648" s="90"/>
      <c r="AS648" s="90"/>
      <c r="AT648" s="90"/>
      <c r="AU648" s="90"/>
      <c r="AV648" s="90"/>
      <c r="AW648" s="90"/>
      <c r="AX648" s="90"/>
      <c r="AY648" s="90"/>
      <c r="AZ648" s="90"/>
      <c r="BA648" s="90"/>
      <c r="BB648" s="90"/>
      <c r="BC648" s="90"/>
      <c r="BD648" s="90"/>
      <c r="BE648" s="90"/>
      <c r="BF648" s="90"/>
      <c r="BG648" s="90"/>
      <c r="BH648" s="90"/>
      <c r="BI648" s="90"/>
      <c r="BJ648" s="90"/>
      <c r="BK648" s="90"/>
      <c r="BL648" s="90"/>
      <c r="BM648" s="90"/>
      <c r="BN648" s="90"/>
      <c r="BO648" s="90"/>
      <c r="BP648" s="90"/>
      <c r="BQ648" s="90"/>
      <c r="BR648" s="90"/>
      <c r="BS648" s="90"/>
      <c r="BT648" s="90"/>
      <c r="BU648" s="90"/>
      <c r="BV648" s="90"/>
      <c r="BW648" s="90"/>
      <c r="BX648" s="90"/>
      <c r="BY648" s="90"/>
      <c r="BZ648" s="90"/>
      <c r="CA648" s="90"/>
    </row>
    <row r="649" spans="1:79" s="86" customFormat="1" x14ac:dyDescent="0.2">
      <c r="A649" s="150"/>
      <c r="B649" s="95"/>
      <c r="C649" s="95"/>
      <c r="D649" s="131"/>
      <c r="E649" s="146"/>
      <c r="F649" s="90"/>
      <c r="G649" s="90"/>
      <c r="H649" s="90"/>
      <c r="I649" s="90"/>
      <c r="J649" s="90"/>
      <c r="K649" s="90"/>
      <c r="L649" s="90"/>
      <c r="M649" s="90"/>
      <c r="N649" s="90"/>
      <c r="O649" s="90"/>
      <c r="P649" s="90"/>
      <c r="Q649" s="90"/>
      <c r="R649" s="90"/>
      <c r="S649" s="90"/>
      <c r="T649" s="90"/>
      <c r="U649" s="90"/>
      <c r="V649" s="90"/>
      <c r="W649" s="90"/>
      <c r="X649" s="90"/>
      <c r="Y649" s="90"/>
      <c r="Z649" s="90"/>
      <c r="AA649" s="90"/>
      <c r="AB649" s="90"/>
      <c r="AC649" s="90"/>
      <c r="AD649" s="90"/>
      <c r="AE649" s="90"/>
      <c r="AF649" s="90"/>
      <c r="AG649" s="90"/>
      <c r="AH649" s="90"/>
      <c r="AI649" s="90"/>
      <c r="AJ649" s="90"/>
      <c r="AK649" s="90"/>
      <c r="AL649" s="90"/>
      <c r="AM649" s="90"/>
      <c r="AN649" s="90"/>
      <c r="AO649" s="90"/>
      <c r="AP649" s="90"/>
      <c r="AQ649" s="90"/>
      <c r="AR649" s="90"/>
      <c r="AS649" s="90"/>
      <c r="AT649" s="90"/>
      <c r="AU649" s="90"/>
      <c r="AV649" s="90"/>
      <c r="AW649" s="90"/>
      <c r="AX649" s="90"/>
      <c r="AY649" s="90"/>
      <c r="AZ649" s="90"/>
      <c r="BA649" s="90"/>
      <c r="BB649" s="90"/>
      <c r="BC649" s="90"/>
      <c r="BD649" s="90"/>
      <c r="BE649" s="90"/>
      <c r="BF649" s="90"/>
      <c r="BG649" s="90"/>
      <c r="BH649" s="90"/>
      <c r="BI649" s="90"/>
      <c r="BJ649" s="90"/>
      <c r="BK649" s="90"/>
      <c r="BL649" s="90"/>
      <c r="BM649" s="90"/>
      <c r="BN649" s="90"/>
      <c r="BO649" s="90"/>
      <c r="BP649" s="90"/>
      <c r="BQ649" s="90"/>
      <c r="BR649" s="90"/>
      <c r="BS649" s="90"/>
      <c r="BT649" s="90"/>
      <c r="BU649" s="90"/>
      <c r="BV649" s="90"/>
      <c r="BW649" s="90"/>
      <c r="BX649" s="90"/>
      <c r="BY649" s="90"/>
      <c r="BZ649" s="90"/>
      <c r="CA649" s="90"/>
    </row>
    <row r="650" spans="1:79" s="86" customFormat="1" x14ac:dyDescent="0.2">
      <c r="A650" s="150"/>
      <c r="B650" s="95"/>
      <c r="C650" s="95"/>
      <c r="D650" s="131"/>
      <c r="E650" s="146"/>
      <c r="F650" s="90"/>
      <c r="G650" s="90"/>
      <c r="H650" s="90"/>
      <c r="I650" s="90"/>
      <c r="J650" s="90"/>
      <c r="K650" s="90"/>
      <c r="L650" s="90"/>
      <c r="M650" s="90"/>
      <c r="N650" s="90"/>
      <c r="O650" s="90"/>
      <c r="P650" s="90"/>
      <c r="Q650" s="90"/>
      <c r="R650" s="90"/>
      <c r="S650" s="90"/>
      <c r="T650" s="90"/>
      <c r="U650" s="90"/>
      <c r="V650" s="90"/>
      <c r="W650" s="90"/>
      <c r="X650" s="90"/>
      <c r="Y650" s="90"/>
      <c r="Z650" s="90"/>
      <c r="AA650" s="90"/>
      <c r="AB650" s="90"/>
      <c r="AC650" s="90"/>
      <c r="AD650" s="90"/>
      <c r="AE650" s="90"/>
      <c r="AF650" s="90"/>
      <c r="AG650" s="90"/>
      <c r="AH650" s="90"/>
      <c r="AI650" s="90"/>
      <c r="AJ650" s="90"/>
      <c r="AK650" s="90"/>
      <c r="AL650" s="90"/>
      <c r="AM650" s="90"/>
      <c r="AN650" s="90"/>
      <c r="AO650" s="90"/>
      <c r="AP650" s="90"/>
      <c r="AQ650" s="90"/>
      <c r="AR650" s="90"/>
      <c r="AS650" s="90"/>
      <c r="AT650" s="90"/>
      <c r="AU650" s="90"/>
      <c r="AV650" s="90"/>
      <c r="AW650" s="90"/>
      <c r="AX650" s="90"/>
      <c r="AY650" s="90"/>
      <c r="AZ650" s="90"/>
      <c r="BA650" s="90"/>
      <c r="BB650" s="90"/>
      <c r="BC650" s="90"/>
      <c r="BD650" s="90"/>
      <c r="BE650" s="90"/>
      <c r="BF650" s="90"/>
      <c r="BG650" s="90"/>
      <c r="BH650" s="90"/>
      <c r="BI650" s="90"/>
      <c r="BJ650" s="90"/>
      <c r="BK650" s="90"/>
      <c r="BL650" s="90"/>
      <c r="BM650" s="90"/>
      <c r="BN650" s="90"/>
      <c r="BO650" s="90"/>
      <c r="BP650" s="90"/>
      <c r="BQ650" s="90"/>
      <c r="BR650" s="90"/>
      <c r="BS650" s="90"/>
      <c r="BT650" s="90"/>
      <c r="BU650" s="90"/>
      <c r="BV650" s="90"/>
      <c r="BW650" s="90"/>
      <c r="BX650" s="90"/>
      <c r="BY650" s="90"/>
      <c r="BZ650" s="90"/>
      <c r="CA650" s="90"/>
    </row>
    <row r="651" spans="1:79" s="86" customFormat="1" x14ac:dyDescent="0.2">
      <c r="A651" s="150"/>
      <c r="B651" s="95"/>
      <c r="C651" s="95"/>
      <c r="D651" s="131"/>
      <c r="E651" s="146"/>
      <c r="F651" s="90"/>
      <c r="G651" s="90"/>
      <c r="H651" s="90"/>
      <c r="I651" s="90"/>
      <c r="J651" s="90"/>
      <c r="K651" s="90"/>
      <c r="L651" s="90"/>
      <c r="M651" s="90"/>
      <c r="N651" s="90"/>
      <c r="O651" s="90"/>
      <c r="P651" s="90"/>
      <c r="Q651" s="90"/>
      <c r="R651" s="90"/>
      <c r="S651" s="90"/>
      <c r="T651" s="90"/>
      <c r="U651" s="90"/>
      <c r="V651" s="90"/>
      <c r="W651" s="90"/>
      <c r="X651" s="90"/>
      <c r="Y651" s="90"/>
      <c r="Z651" s="90"/>
      <c r="AA651" s="90"/>
      <c r="AB651" s="90"/>
      <c r="AC651" s="90"/>
      <c r="AD651" s="90"/>
      <c r="AE651" s="90"/>
      <c r="AF651" s="90"/>
      <c r="AG651" s="90"/>
      <c r="AH651" s="90"/>
      <c r="AI651" s="90"/>
      <c r="AJ651" s="90"/>
      <c r="AK651" s="90"/>
      <c r="AL651" s="90"/>
      <c r="AM651" s="90"/>
      <c r="AN651" s="90"/>
      <c r="AO651" s="90"/>
      <c r="AP651" s="90"/>
      <c r="AQ651" s="90"/>
      <c r="AR651" s="90"/>
      <c r="AS651" s="90"/>
      <c r="AT651" s="90"/>
      <c r="AU651" s="90"/>
      <c r="AV651" s="90"/>
      <c r="AW651" s="90"/>
      <c r="AX651" s="90"/>
      <c r="AY651" s="90"/>
      <c r="AZ651" s="90"/>
      <c r="BA651" s="90"/>
      <c r="BB651" s="90"/>
      <c r="BC651" s="90"/>
      <c r="BD651" s="90"/>
      <c r="BE651" s="90"/>
      <c r="BF651" s="90"/>
      <c r="BG651" s="90"/>
      <c r="BH651" s="90"/>
      <c r="BI651" s="90"/>
      <c r="BJ651" s="90"/>
      <c r="BK651" s="90"/>
      <c r="BL651" s="90"/>
      <c r="BM651" s="90"/>
      <c r="BN651" s="90"/>
      <c r="BO651" s="90"/>
      <c r="BP651" s="90"/>
      <c r="BQ651" s="90"/>
      <c r="BR651" s="90"/>
      <c r="BS651" s="90"/>
      <c r="BT651" s="90"/>
      <c r="BU651" s="90"/>
      <c r="BV651" s="90"/>
      <c r="BW651" s="90"/>
      <c r="BX651" s="90"/>
      <c r="BY651" s="90"/>
      <c r="BZ651" s="90"/>
      <c r="CA651" s="90"/>
    </row>
    <row r="652" spans="1:79" s="86" customFormat="1" x14ac:dyDescent="0.2">
      <c r="A652" s="150"/>
      <c r="B652" s="95"/>
      <c r="C652" s="95"/>
      <c r="D652" s="131"/>
      <c r="E652" s="146"/>
      <c r="F652" s="90"/>
      <c r="G652" s="90"/>
      <c r="H652" s="90"/>
      <c r="I652" s="90"/>
      <c r="J652" s="90"/>
      <c r="K652" s="90"/>
      <c r="L652" s="90"/>
      <c r="M652" s="90"/>
      <c r="N652" s="90"/>
      <c r="O652" s="90"/>
      <c r="P652" s="90"/>
      <c r="Q652" s="90"/>
      <c r="R652" s="90"/>
      <c r="S652" s="90"/>
      <c r="T652" s="90"/>
      <c r="U652" s="90"/>
      <c r="V652" s="90"/>
      <c r="W652" s="90"/>
      <c r="X652" s="90"/>
      <c r="Y652" s="90"/>
      <c r="Z652" s="90"/>
      <c r="AA652" s="90"/>
      <c r="AB652" s="90"/>
      <c r="AC652" s="90"/>
      <c r="AD652" s="90"/>
      <c r="AE652" s="90"/>
      <c r="AF652" s="90"/>
      <c r="AG652" s="90"/>
      <c r="AH652" s="90"/>
      <c r="AI652" s="90"/>
      <c r="AJ652" s="90"/>
      <c r="AK652" s="90"/>
      <c r="AL652" s="90"/>
      <c r="AM652" s="90"/>
      <c r="AN652" s="90"/>
      <c r="AO652" s="90"/>
      <c r="AP652" s="90"/>
      <c r="AQ652" s="90"/>
      <c r="AR652" s="90"/>
      <c r="AS652" s="90"/>
      <c r="AT652" s="90"/>
      <c r="AU652" s="90"/>
      <c r="AV652" s="90"/>
      <c r="AW652" s="90"/>
      <c r="AX652" s="90"/>
      <c r="AY652" s="90"/>
      <c r="AZ652" s="90"/>
      <c r="BA652" s="90"/>
      <c r="BB652" s="90"/>
      <c r="BC652" s="90"/>
      <c r="BD652" s="90"/>
      <c r="BE652" s="90"/>
      <c r="BF652" s="90"/>
      <c r="BG652" s="90"/>
      <c r="BH652" s="90"/>
      <c r="BI652" s="90"/>
      <c r="BJ652" s="90"/>
      <c r="BK652" s="90"/>
      <c r="BL652" s="90"/>
      <c r="BM652" s="90"/>
      <c r="BN652" s="90"/>
      <c r="BO652" s="90"/>
      <c r="BP652" s="90"/>
      <c r="BQ652" s="90"/>
      <c r="BR652" s="90"/>
      <c r="BS652" s="90"/>
      <c r="BT652" s="90"/>
      <c r="BU652" s="90"/>
      <c r="BV652" s="90"/>
      <c r="BW652" s="90"/>
      <c r="BX652" s="90"/>
      <c r="BY652" s="90"/>
      <c r="BZ652" s="90"/>
      <c r="CA652" s="90"/>
    </row>
    <row r="653" spans="1:79" s="86" customFormat="1" x14ac:dyDescent="0.2">
      <c r="A653" s="150"/>
      <c r="B653" s="95"/>
      <c r="C653" s="95"/>
      <c r="D653" s="131"/>
      <c r="E653" s="146"/>
      <c r="F653" s="90"/>
      <c r="G653" s="90"/>
      <c r="H653" s="90"/>
      <c r="I653" s="90"/>
      <c r="J653" s="90"/>
      <c r="K653" s="90"/>
      <c r="L653" s="90"/>
      <c r="M653" s="90"/>
      <c r="N653" s="90"/>
      <c r="O653" s="90"/>
      <c r="P653" s="90"/>
      <c r="Q653" s="90"/>
      <c r="R653" s="90"/>
      <c r="S653" s="90"/>
      <c r="T653" s="90"/>
      <c r="U653" s="90"/>
      <c r="V653" s="90"/>
      <c r="W653" s="90"/>
      <c r="X653" s="90"/>
      <c r="Y653" s="90"/>
      <c r="Z653" s="90"/>
      <c r="AA653" s="90"/>
      <c r="AB653" s="90"/>
      <c r="AC653" s="90"/>
      <c r="AD653" s="90"/>
      <c r="AE653" s="90"/>
      <c r="AF653" s="90"/>
      <c r="AG653" s="90"/>
      <c r="AH653" s="90"/>
      <c r="AI653" s="90"/>
      <c r="AJ653" s="90"/>
      <c r="AK653" s="90"/>
      <c r="AL653" s="90"/>
      <c r="AM653" s="90"/>
      <c r="AN653" s="90"/>
      <c r="AO653" s="90"/>
      <c r="AP653" s="90"/>
      <c r="AQ653" s="90"/>
      <c r="AR653" s="90"/>
      <c r="AS653" s="90"/>
      <c r="AT653" s="90"/>
      <c r="AU653" s="90"/>
      <c r="AV653" s="90"/>
      <c r="AW653" s="90"/>
      <c r="AX653" s="90"/>
      <c r="AY653" s="90"/>
      <c r="AZ653" s="90"/>
      <c r="BA653" s="90"/>
      <c r="BB653" s="90"/>
      <c r="BC653" s="90"/>
      <c r="BD653" s="90"/>
      <c r="BE653" s="90"/>
      <c r="BF653" s="90"/>
      <c r="BG653" s="90"/>
      <c r="BH653" s="90"/>
      <c r="BI653" s="90"/>
      <c r="BJ653" s="90"/>
      <c r="BK653" s="90"/>
      <c r="BL653" s="90"/>
      <c r="BM653" s="90"/>
      <c r="BN653" s="90"/>
      <c r="BO653" s="90"/>
      <c r="BP653" s="90"/>
      <c r="BQ653" s="90"/>
      <c r="BR653" s="90"/>
      <c r="BS653" s="90"/>
      <c r="BT653" s="90"/>
      <c r="BU653" s="90"/>
      <c r="BV653" s="90"/>
      <c r="BW653" s="90"/>
      <c r="BX653" s="90"/>
      <c r="BY653" s="90"/>
      <c r="BZ653" s="90"/>
      <c r="CA653" s="90"/>
    </row>
    <row r="654" spans="1:79" s="86" customFormat="1" x14ac:dyDescent="0.2">
      <c r="A654" s="150"/>
      <c r="B654" s="95"/>
      <c r="C654" s="95"/>
      <c r="D654" s="131"/>
      <c r="E654" s="146"/>
      <c r="F654" s="90"/>
      <c r="G654" s="90"/>
      <c r="H654" s="90"/>
      <c r="I654" s="90"/>
      <c r="J654" s="90"/>
      <c r="K654" s="90"/>
      <c r="L654" s="90"/>
      <c r="M654" s="90"/>
      <c r="N654" s="90"/>
      <c r="O654" s="90"/>
      <c r="P654" s="90"/>
      <c r="Q654" s="90"/>
      <c r="R654" s="90"/>
      <c r="S654" s="90"/>
      <c r="T654" s="90"/>
      <c r="U654" s="90"/>
      <c r="V654" s="90"/>
      <c r="W654" s="90"/>
      <c r="X654" s="90"/>
      <c r="Y654" s="90"/>
      <c r="Z654" s="90"/>
      <c r="AA654" s="90"/>
      <c r="AB654" s="90"/>
      <c r="AC654" s="90"/>
      <c r="AD654" s="90"/>
      <c r="AE654" s="90"/>
      <c r="AF654" s="90"/>
      <c r="AG654" s="90"/>
      <c r="AH654" s="90"/>
      <c r="AI654" s="90"/>
      <c r="AJ654" s="90"/>
      <c r="AK654" s="90"/>
      <c r="AL654" s="90"/>
      <c r="AM654" s="90"/>
      <c r="AN654" s="90"/>
      <c r="AO654" s="90"/>
      <c r="AP654" s="90"/>
      <c r="AQ654" s="90"/>
      <c r="AR654" s="90"/>
      <c r="AS654" s="90"/>
      <c r="AT654" s="90"/>
      <c r="AU654" s="90"/>
      <c r="AV654" s="90"/>
      <c r="AW654" s="90"/>
      <c r="AX654" s="90"/>
      <c r="AY654" s="90"/>
      <c r="AZ654" s="90"/>
      <c r="BA654" s="90"/>
      <c r="BB654" s="90"/>
      <c r="BC654" s="90"/>
      <c r="BD654" s="90"/>
      <c r="BE654" s="90"/>
      <c r="BF654" s="90"/>
      <c r="BG654" s="90"/>
      <c r="BH654" s="90"/>
      <c r="BI654" s="90"/>
      <c r="BJ654" s="90"/>
      <c r="BK654" s="90"/>
      <c r="BL654" s="90"/>
      <c r="BM654" s="90"/>
      <c r="BN654" s="90"/>
      <c r="BO654" s="90"/>
      <c r="BP654" s="90"/>
      <c r="BQ654" s="90"/>
      <c r="BR654" s="90"/>
      <c r="BS654" s="90"/>
      <c r="BT654" s="90"/>
      <c r="BU654" s="90"/>
      <c r="BV654" s="90"/>
      <c r="BW654" s="90"/>
      <c r="BX654" s="90"/>
      <c r="BY654" s="90"/>
      <c r="BZ654" s="90"/>
      <c r="CA654" s="90"/>
    </row>
    <row r="655" spans="1:79" s="86" customFormat="1" x14ac:dyDescent="0.2">
      <c r="A655" s="150"/>
      <c r="B655" s="95"/>
      <c r="C655" s="95"/>
      <c r="D655" s="131"/>
      <c r="E655" s="146"/>
      <c r="F655" s="90"/>
      <c r="G655" s="90"/>
      <c r="H655" s="90"/>
      <c r="I655" s="90"/>
      <c r="J655" s="90"/>
      <c r="K655" s="90"/>
      <c r="L655" s="90"/>
      <c r="M655" s="90"/>
      <c r="N655" s="90"/>
      <c r="O655" s="90"/>
      <c r="P655" s="90"/>
      <c r="Q655" s="90"/>
      <c r="R655" s="90"/>
      <c r="S655" s="90"/>
      <c r="T655" s="90"/>
      <c r="U655" s="90"/>
      <c r="V655" s="90"/>
      <c r="W655" s="90"/>
      <c r="X655" s="90"/>
      <c r="Y655" s="90"/>
      <c r="Z655" s="90"/>
      <c r="AA655" s="90"/>
      <c r="AB655" s="90"/>
      <c r="AC655" s="90"/>
      <c r="AD655" s="90"/>
      <c r="AE655" s="90"/>
      <c r="AF655" s="90"/>
      <c r="AG655" s="90"/>
      <c r="AH655" s="90"/>
      <c r="AI655" s="90"/>
      <c r="AJ655" s="90"/>
      <c r="AK655" s="90"/>
      <c r="AL655" s="90"/>
      <c r="AM655" s="90"/>
      <c r="AN655" s="90"/>
      <c r="AO655" s="90"/>
      <c r="AP655" s="90"/>
      <c r="AQ655" s="90"/>
      <c r="AR655" s="90"/>
      <c r="AS655" s="90"/>
      <c r="AT655" s="90"/>
      <c r="AU655" s="90"/>
      <c r="AV655" s="90"/>
      <c r="AW655" s="90"/>
      <c r="AX655" s="90"/>
      <c r="AY655" s="90"/>
      <c r="AZ655" s="90"/>
      <c r="BA655" s="90"/>
      <c r="BB655" s="90"/>
      <c r="BC655" s="90"/>
      <c r="BD655" s="90"/>
      <c r="BE655" s="90"/>
      <c r="BF655" s="90"/>
      <c r="BG655" s="90"/>
      <c r="BH655" s="90"/>
      <c r="BI655" s="90"/>
      <c r="BJ655" s="90"/>
      <c r="BK655" s="90"/>
      <c r="BL655" s="90"/>
      <c r="BM655" s="90"/>
      <c r="BN655" s="90"/>
      <c r="BO655" s="90"/>
      <c r="BP655" s="90"/>
      <c r="BQ655" s="90"/>
      <c r="BR655" s="90"/>
      <c r="BS655" s="90"/>
      <c r="BT655" s="90"/>
      <c r="BU655" s="90"/>
      <c r="BV655" s="90"/>
      <c r="BW655" s="90"/>
      <c r="BX655" s="90"/>
      <c r="BY655" s="90"/>
      <c r="BZ655" s="90"/>
      <c r="CA655" s="90"/>
    </row>
    <row r="656" spans="1:79" s="86" customFormat="1" x14ac:dyDescent="0.2">
      <c r="A656" s="150"/>
      <c r="B656" s="95"/>
      <c r="C656" s="95"/>
      <c r="D656" s="131"/>
      <c r="E656" s="146"/>
      <c r="F656" s="90"/>
      <c r="G656" s="90"/>
      <c r="H656" s="90"/>
      <c r="I656" s="90"/>
      <c r="J656" s="90"/>
      <c r="K656" s="90"/>
      <c r="L656" s="90"/>
      <c r="M656" s="90"/>
      <c r="N656" s="90"/>
      <c r="O656" s="90"/>
      <c r="P656" s="90"/>
      <c r="Q656" s="90"/>
      <c r="R656" s="90"/>
      <c r="S656" s="90"/>
      <c r="T656" s="90"/>
      <c r="U656" s="90"/>
      <c r="V656" s="90"/>
      <c r="W656" s="90"/>
      <c r="X656" s="90"/>
      <c r="Y656" s="90"/>
      <c r="Z656" s="90"/>
      <c r="AA656" s="90"/>
      <c r="AB656" s="90"/>
      <c r="AC656" s="90"/>
      <c r="AD656" s="90"/>
      <c r="AE656" s="90"/>
      <c r="AF656" s="90"/>
      <c r="AG656" s="90"/>
      <c r="AH656" s="90"/>
      <c r="AI656" s="90"/>
      <c r="AJ656" s="90"/>
      <c r="AK656" s="90"/>
      <c r="AL656" s="90"/>
      <c r="AM656" s="90"/>
      <c r="AN656" s="90"/>
      <c r="AO656" s="90"/>
      <c r="AP656" s="90"/>
      <c r="AQ656" s="90"/>
      <c r="AR656" s="90"/>
      <c r="AS656" s="90"/>
      <c r="AT656" s="90"/>
      <c r="AU656" s="90"/>
      <c r="AV656" s="90"/>
      <c r="AW656" s="90"/>
      <c r="AX656" s="90"/>
      <c r="AY656" s="90"/>
      <c r="AZ656" s="90"/>
      <c r="BA656" s="90"/>
      <c r="BB656" s="90"/>
      <c r="BC656" s="90"/>
      <c r="BD656" s="90"/>
      <c r="BE656" s="90"/>
      <c r="BF656" s="90"/>
      <c r="BG656" s="90"/>
      <c r="BH656" s="90"/>
      <c r="BI656" s="90"/>
      <c r="BJ656" s="90"/>
      <c r="BK656" s="90"/>
      <c r="BL656" s="90"/>
      <c r="BM656" s="90"/>
      <c r="BN656" s="90"/>
      <c r="BO656" s="90"/>
      <c r="BP656" s="90"/>
      <c r="BQ656" s="90"/>
      <c r="BR656" s="90"/>
      <c r="BS656" s="90"/>
      <c r="BT656" s="90"/>
      <c r="BU656" s="90"/>
      <c r="BV656" s="90"/>
      <c r="BW656" s="90"/>
      <c r="BX656" s="90"/>
      <c r="BY656" s="90"/>
      <c r="BZ656" s="90"/>
      <c r="CA656" s="90"/>
    </row>
    <row r="657" spans="1:79" s="86" customFormat="1" x14ac:dyDescent="0.2">
      <c r="A657" s="150"/>
      <c r="B657" s="95"/>
      <c r="C657" s="95"/>
      <c r="D657" s="131"/>
      <c r="E657" s="146"/>
      <c r="F657" s="90"/>
      <c r="G657" s="90"/>
      <c r="H657" s="90"/>
      <c r="I657" s="90"/>
      <c r="J657" s="90"/>
      <c r="K657" s="90"/>
      <c r="L657" s="90"/>
      <c r="M657" s="90"/>
      <c r="N657" s="90"/>
      <c r="O657" s="90"/>
      <c r="P657" s="90"/>
      <c r="Q657" s="90"/>
      <c r="R657" s="90"/>
      <c r="S657" s="90"/>
      <c r="T657" s="90"/>
      <c r="U657" s="90"/>
      <c r="V657" s="90"/>
      <c r="W657" s="90"/>
      <c r="X657" s="90"/>
      <c r="Y657" s="90"/>
      <c r="Z657" s="90"/>
      <c r="AA657" s="90"/>
      <c r="AB657" s="90"/>
      <c r="AC657" s="90"/>
      <c r="AD657" s="90"/>
      <c r="AE657" s="90"/>
      <c r="AF657" s="90"/>
      <c r="AG657" s="90"/>
      <c r="AH657" s="90"/>
      <c r="AI657" s="90"/>
      <c r="AJ657" s="90"/>
      <c r="AK657" s="90"/>
      <c r="AL657" s="90"/>
      <c r="AM657" s="90"/>
      <c r="AN657" s="90"/>
      <c r="AO657" s="90"/>
      <c r="AP657" s="90"/>
      <c r="AQ657" s="90"/>
      <c r="AR657" s="90"/>
      <c r="AS657" s="90"/>
      <c r="AT657" s="90"/>
      <c r="AU657" s="90"/>
      <c r="AV657" s="90"/>
      <c r="AW657" s="90"/>
      <c r="AX657" s="90"/>
      <c r="AY657" s="90"/>
      <c r="AZ657" s="90"/>
      <c r="BA657" s="90"/>
      <c r="BB657" s="90"/>
      <c r="BC657" s="90"/>
      <c r="BD657" s="90"/>
      <c r="BE657" s="90"/>
      <c r="BF657" s="90"/>
      <c r="BG657" s="90"/>
      <c r="BH657" s="90"/>
      <c r="BI657" s="90"/>
      <c r="BJ657" s="90"/>
      <c r="BK657" s="90"/>
      <c r="BL657" s="90"/>
      <c r="BM657" s="90"/>
      <c r="BN657" s="90"/>
      <c r="BO657" s="90"/>
      <c r="BP657" s="90"/>
      <c r="BQ657" s="90"/>
      <c r="BR657" s="90"/>
      <c r="BS657" s="90"/>
      <c r="BT657" s="90"/>
      <c r="BU657" s="90"/>
      <c r="BV657" s="90"/>
      <c r="BW657" s="90"/>
      <c r="BX657" s="90"/>
      <c r="BY657" s="90"/>
      <c r="BZ657" s="90"/>
      <c r="CA657" s="90"/>
    </row>
    <row r="658" spans="1:79" s="86" customFormat="1" x14ac:dyDescent="0.2">
      <c r="A658" s="150"/>
      <c r="B658" s="95"/>
      <c r="C658" s="95"/>
      <c r="D658" s="131"/>
      <c r="E658" s="146"/>
      <c r="F658" s="90"/>
      <c r="G658" s="90"/>
      <c r="H658" s="90"/>
      <c r="I658" s="90"/>
      <c r="J658" s="90"/>
      <c r="K658" s="90"/>
      <c r="L658" s="90"/>
      <c r="M658" s="90"/>
      <c r="N658" s="90"/>
      <c r="O658" s="90"/>
      <c r="P658" s="90"/>
      <c r="Q658" s="90"/>
      <c r="R658" s="90"/>
      <c r="S658" s="90"/>
      <c r="T658" s="90"/>
      <c r="U658" s="90"/>
      <c r="V658" s="90"/>
      <c r="W658" s="90"/>
      <c r="X658" s="90"/>
      <c r="Y658" s="90"/>
      <c r="Z658" s="90"/>
      <c r="AA658" s="90"/>
      <c r="AB658" s="90"/>
      <c r="AC658" s="90"/>
      <c r="AD658" s="90"/>
      <c r="AE658" s="90"/>
      <c r="AF658" s="90"/>
      <c r="AG658" s="90"/>
      <c r="AH658" s="90"/>
      <c r="AI658" s="90"/>
      <c r="AJ658" s="90"/>
      <c r="AK658" s="90"/>
      <c r="AL658" s="90"/>
      <c r="AM658" s="90"/>
      <c r="AN658" s="90"/>
      <c r="AO658" s="90"/>
      <c r="AP658" s="90"/>
      <c r="AQ658" s="90"/>
      <c r="AR658" s="90"/>
      <c r="AS658" s="90"/>
      <c r="AT658" s="90"/>
      <c r="AU658" s="90"/>
      <c r="AV658" s="90"/>
      <c r="AW658" s="90"/>
      <c r="AX658" s="90"/>
      <c r="AY658" s="90"/>
      <c r="AZ658" s="90"/>
      <c r="BA658" s="90"/>
      <c r="BB658" s="90"/>
      <c r="BC658" s="90"/>
      <c r="BD658" s="90"/>
      <c r="BE658" s="90"/>
      <c r="BF658" s="90"/>
      <c r="BG658" s="90"/>
      <c r="BH658" s="90"/>
      <c r="BI658" s="90"/>
      <c r="BJ658" s="90"/>
      <c r="BK658" s="90"/>
      <c r="BL658" s="90"/>
      <c r="BM658" s="90"/>
      <c r="BN658" s="90"/>
      <c r="BO658" s="90"/>
      <c r="BP658" s="90"/>
      <c r="BQ658" s="90"/>
      <c r="BR658" s="90"/>
      <c r="BS658" s="90"/>
      <c r="BT658" s="90"/>
      <c r="BU658" s="90"/>
      <c r="BV658" s="90"/>
      <c r="BW658" s="90"/>
      <c r="BX658" s="90"/>
      <c r="BY658" s="90"/>
      <c r="BZ658" s="90"/>
      <c r="CA658" s="90"/>
    </row>
    <row r="659" spans="1:79" s="86" customFormat="1" x14ac:dyDescent="0.2">
      <c r="A659" s="150"/>
      <c r="B659" s="95"/>
      <c r="C659" s="95"/>
      <c r="D659" s="131"/>
      <c r="E659" s="146"/>
      <c r="F659" s="90"/>
      <c r="G659" s="90"/>
      <c r="H659" s="90"/>
      <c r="I659" s="90"/>
      <c r="J659" s="90"/>
      <c r="K659" s="90"/>
      <c r="L659" s="90"/>
      <c r="M659" s="90"/>
      <c r="N659" s="90"/>
      <c r="O659" s="90"/>
      <c r="P659" s="90"/>
      <c r="Q659" s="90"/>
      <c r="R659" s="90"/>
      <c r="S659" s="90"/>
      <c r="T659" s="90"/>
      <c r="U659" s="90"/>
      <c r="V659" s="90"/>
      <c r="W659" s="90"/>
      <c r="X659" s="90"/>
      <c r="Y659" s="90"/>
      <c r="Z659" s="90"/>
      <c r="AA659" s="90"/>
      <c r="AB659" s="90"/>
      <c r="AC659" s="90"/>
      <c r="AD659" s="90"/>
      <c r="AE659" s="90"/>
      <c r="AF659" s="90"/>
      <c r="AG659" s="90"/>
      <c r="AH659" s="90"/>
      <c r="AI659" s="90"/>
      <c r="AJ659" s="90"/>
      <c r="AK659" s="90"/>
      <c r="AL659" s="90"/>
      <c r="AM659" s="90"/>
      <c r="AN659" s="90"/>
      <c r="AO659" s="90"/>
      <c r="AP659" s="90"/>
      <c r="AQ659" s="90"/>
      <c r="AR659" s="90"/>
      <c r="AS659" s="90"/>
      <c r="AT659" s="90"/>
      <c r="AU659" s="90"/>
      <c r="AV659" s="90"/>
      <c r="AW659" s="90"/>
      <c r="AX659" s="90"/>
      <c r="AY659" s="90"/>
      <c r="AZ659" s="90"/>
      <c r="BA659" s="90"/>
      <c r="BB659" s="90"/>
      <c r="BC659" s="90"/>
      <c r="BD659" s="90"/>
      <c r="BE659" s="90"/>
      <c r="BF659" s="90"/>
      <c r="BG659" s="90"/>
      <c r="BH659" s="90"/>
      <c r="BI659" s="90"/>
      <c r="BJ659" s="90"/>
      <c r="BK659" s="90"/>
      <c r="BL659" s="90"/>
      <c r="BM659" s="90"/>
      <c r="BN659" s="90"/>
      <c r="BO659" s="90"/>
      <c r="BP659" s="90"/>
      <c r="BQ659" s="90"/>
      <c r="BR659" s="90"/>
      <c r="BS659" s="90"/>
      <c r="BT659" s="90"/>
      <c r="BU659" s="90"/>
      <c r="BV659" s="90"/>
      <c r="BW659" s="90"/>
      <c r="BX659" s="90"/>
      <c r="BY659" s="90"/>
      <c r="BZ659" s="90"/>
      <c r="CA659" s="90"/>
    </row>
    <row r="660" spans="1:79" s="86" customFormat="1" x14ac:dyDescent="0.2">
      <c r="A660" s="150"/>
      <c r="B660" s="95"/>
      <c r="C660" s="95"/>
      <c r="D660" s="131"/>
      <c r="E660" s="146"/>
      <c r="F660" s="90"/>
      <c r="G660" s="90"/>
      <c r="H660" s="90"/>
      <c r="I660" s="90"/>
      <c r="J660" s="90"/>
      <c r="K660" s="90"/>
      <c r="L660" s="90"/>
      <c r="M660" s="90"/>
      <c r="N660" s="90"/>
      <c r="O660" s="90"/>
      <c r="P660" s="90"/>
      <c r="Q660" s="90"/>
      <c r="R660" s="90"/>
      <c r="S660" s="90"/>
      <c r="T660" s="90"/>
      <c r="U660" s="90"/>
      <c r="V660" s="90"/>
      <c r="W660" s="90"/>
      <c r="X660" s="90"/>
      <c r="Y660" s="90"/>
      <c r="Z660" s="90"/>
      <c r="AA660" s="90"/>
      <c r="AB660" s="90"/>
      <c r="AC660" s="90"/>
      <c r="AD660" s="90"/>
      <c r="AE660" s="90"/>
      <c r="AF660" s="90"/>
      <c r="AG660" s="90"/>
      <c r="AH660" s="90"/>
      <c r="AI660" s="90"/>
      <c r="AJ660" s="90"/>
      <c r="AK660" s="90"/>
      <c r="AL660" s="90"/>
      <c r="AM660" s="90"/>
      <c r="AN660" s="90"/>
      <c r="AO660" s="90"/>
      <c r="AP660" s="90"/>
      <c r="AQ660" s="90"/>
      <c r="AR660" s="90"/>
      <c r="AS660" s="90"/>
      <c r="AT660" s="90"/>
      <c r="AU660" s="90"/>
      <c r="AV660" s="90"/>
      <c r="AW660" s="90"/>
      <c r="AX660" s="90"/>
      <c r="AY660" s="90"/>
      <c r="AZ660" s="90"/>
      <c r="BA660" s="90"/>
      <c r="BB660" s="90"/>
      <c r="BC660" s="90"/>
      <c r="BD660" s="90"/>
      <c r="BE660" s="90"/>
      <c r="BF660" s="90"/>
      <c r="BG660" s="90"/>
      <c r="BH660" s="90"/>
      <c r="BI660" s="90"/>
      <c r="BJ660" s="90"/>
      <c r="BK660" s="90"/>
      <c r="BL660" s="90"/>
      <c r="BM660" s="90"/>
      <c r="BN660" s="90"/>
      <c r="BO660" s="90"/>
      <c r="BP660" s="90"/>
      <c r="BQ660" s="90"/>
      <c r="BR660" s="90"/>
      <c r="BS660" s="90"/>
      <c r="BT660" s="90"/>
      <c r="BU660" s="90"/>
      <c r="BV660" s="90"/>
      <c r="BW660" s="90"/>
      <c r="BX660" s="90"/>
      <c r="BY660" s="90"/>
      <c r="BZ660" s="90"/>
      <c r="CA660" s="90"/>
    </row>
    <row r="661" spans="1:79" s="86" customFormat="1" x14ac:dyDescent="0.2">
      <c r="A661" s="150"/>
      <c r="B661" s="95"/>
      <c r="C661" s="95"/>
      <c r="D661" s="131"/>
      <c r="E661" s="146"/>
      <c r="F661" s="90"/>
      <c r="G661" s="90"/>
      <c r="H661" s="90"/>
      <c r="I661" s="90"/>
      <c r="J661" s="90"/>
      <c r="K661" s="90"/>
      <c r="L661" s="90"/>
      <c r="M661" s="90"/>
      <c r="N661" s="90"/>
      <c r="O661" s="90"/>
      <c r="P661" s="90"/>
      <c r="Q661" s="90"/>
      <c r="R661" s="90"/>
      <c r="S661" s="90"/>
      <c r="T661" s="90"/>
      <c r="U661" s="90"/>
      <c r="V661" s="90"/>
      <c r="W661" s="90"/>
      <c r="X661" s="90"/>
      <c r="Y661" s="90"/>
      <c r="Z661" s="90"/>
      <c r="AA661" s="90"/>
      <c r="AB661" s="90"/>
      <c r="AC661" s="90"/>
      <c r="AD661" s="90"/>
      <c r="AE661" s="90"/>
      <c r="AF661" s="90"/>
      <c r="AG661" s="90"/>
      <c r="AH661" s="90"/>
      <c r="AI661" s="90"/>
      <c r="AJ661" s="90"/>
      <c r="AK661" s="90"/>
      <c r="AL661" s="90"/>
      <c r="AM661" s="90"/>
      <c r="AN661" s="90"/>
      <c r="AO661" s="90"/>
      <c r="AP661" s="90"/>
      <c r="AQ661" s="90"/>
      <c r="AR661" s="90"/>
      <c r="AS661" s="90"/>
      <c r="AT661" s="90"/>
      <c r="AU661" s="90"/>
      <c r="AV661" s="90"/>
      <c r="AW661" s="90"/>
      <c r="AX661" s="90"/>
      <c r="AY661" s="90"/>
      <c r="AZ661" s="90"/>
      <c r="BA661" s="90"/>
      <c r="BB661" s="90"/>
      <c r="BC661" s="90"/>
      <c r="BD661" s="90"/>
      <c r="BE661" s="90"/>
      <c r="BF661" s="90"/>
      <c r="BG661" s="90"/>
      <c r="BH661" s="90"/>
      <c r="BI661" s="90"/>
      <c r="BJ661" s="90"/>
      <c r="BK661" s="90"/>
      <c r="BL661" s="90"/>
      <c r="BM661" s="90"/>
      <c r="BN661" s="90"/>
      <c r="BO661" s="90"/>
      <c r="BP661" s="90"/>
      <c r="BQ661" s="90"/>
      <c r="BR661" s="90"/>
      <c r="BS661" s="90"/>
      <c r="BT661" s="90"/>
      <c r="BU661" s="90"/>
      <c r="BV661" s="90"/>
      <c r="BW661" s="90"/>
      <c r="BX661" s="90"/>
      <c r="BY661" s="90"/>
      <c r="BZ661" s="90"/>
      <c r="CA661" s="90"/>
    </row>
    <row r="662" spans="1:79" s="86" customFormat="1" x14ac:dyDescent="0.2">
      <c r="A662" s="150"/>
      <c r="B662" s="95"/>
      <c r="C662" s="95"/>
      <c r="D662" s="131"/>
      <c r="E662" s="146"/>
      <c r="F662" s="90"/>
      <c r="G662" s="90"/>
      <c r="H662" s="90"/>
      <c r="I662" s="90"/>
      <c r="J662" s="90"/>
      <c r="K662" s="90"/>
      <c r="L662" s="90"/>
      <c r="M662" s="90"/>
      <c r="N662" s="90"/>
      <c r="O662" s="90"/>
      <c r="P662" s="90"/>
      <c r="Q662" s="90"/>
      <c r="R662" s="90"/>
      <c r="S662" s="90"/>
      <c r="T662" s="90"/>
      <c r="U662" s="90"/>
      <c r="V662" s="90"/>
      <c r="W662" s="90"/>
      <c r="X662" s="90"/>
      <c r="Y662" s="90"/>
      <c r="Z662" s="90"/>
      <c r="AA662" s="90"/>
      <c r="AB662" s="90"/>
      <c r="AC662" s="90"/>
      <c r="AD662" s="90"/>
      <c r="AE662" s="90"/>
      <c r="AF662" s="90"/>
      <c r="AG662" s="90"/>
      <c r="AH662" s="90"/>
      <c r="AI662" s="90"/>
      <c r="AJ662" s="90"/>
      <c r="AK662" s="90"/>
      <c r="AL662" s="90"/>
      <c r="AM662" s="90"/>
      <c r="AN662" s="90"/>
      <c r="AO662" s="90"/>
      <c r="AP662" s="90"/>
      <c r="AQ662" s="90"/>
      <c r="AR662" s="90"/>
      <c r="AS662" s="90"/>
      <c r="AT662" s="90"/>
      <c r="AU662" s="90"/>
      <c r="AV662" s="90"/>
      <c r="AW662" s="90"/>
      <c r="AX662" s="90"/>
      <c r="AY662" s="90"/>
      <c r="AZ662" s="90"/>
      <c r="BA662" s="90"/>
      <c r="BB662" s="90"/>
      <c r="BC662" s="90"/>
      <c r="BD662" s="90"/>
      <c r="BE662" s="90"/>
      <c r="BF662" s="90"/>
      <c r="BG662" s="90"/>
      <c r="BH662" s="90"/>
      <c r="BI662" s="90"/>
      <c r="BJ662" s="90"/>
      <c r="BK662" s="90"/>
      <c r="BL662" s="90"/>
      <c r="BM662" s="90"/>
      <c r="BN662" s="90"/>
      <c r="BO662" s="90"/>
      <c r="BP662" s="90"/>
      <c r="BQ662" s="90"/>
      <c r="BR662" s="90"/>
      <c r="BS662" s="90"/>
      <c r="BT662" s="90"/>
      <c r="BU662" s="90"/>
      <c r="BV662" s="90"/>
      <c r="BW662" s="90"/>
      <c r="BX662" s="90"/>
      <c r="BY662" s="90"/>
      <c r="BZ662" s="90"/>
      <c r="CA662" s="90"/>
    </row>
    <row r="663" spans="1:79" s="86" customFormat="1" x14ac:dyDescent="0.2">
      <c r="A663" s="150"/>
      <c r="B663" s="95"/>
      <c r="C663" s="95"/>
      <c r="D663" s="131"/>
      <c r="E663" s="146"/>
      <c r="F663" s="90"/>
      <c r="G663" s="90"/>
      <c r="H663" s="90"/>
      <c r="I663" s="90"/>
      <c r="J663" s="90"/>
      <c r="K663" s="90"/>
      <c r="L663" s="90"/>
      <c r="M663" s="90"/>
      <c r="N663" s="90"/>
      <c r="O663" s="90"/>
      <c r="P663" s="90"/>
      <c r="Q663" s="90"/>
      <c r="R663" s="90"/>
      <c r="S663" s="90"/>
      <c r="T663" s="90"/>
      <c r="U663" s="90"/>
      <c r="V663" s="90"/>
      <c r="W663" s="90"/>
      <c r="X663" s="90"/>
      <c r="Y663" s="90"/>
      <c r="Z663" s="90"/>
      <c r="AA663" s="90"/>
      <c r="AB663" s="90"/>
      <c r="AC663" s="90"/>
      <c r="AD663" s="90"/>
      <c r="AE663" s="90"/>
      <c r="AF663" s="90"/>
      <c r="AG663" s="90"/>
      <c r="AH663" s="90"/>
      <c r="AI663" s="90"/>
      <c r="AJ663" s="90"/>
      <c r="AK663" s="90"/>
      <c r="AL663" s="90"/>
      <c r="AM663" s="90"/>
      <c r="AN663" s="90"/>
      <c r="AO663" s="90"/>
      <c r="AP663" s="90"/>
      <c r="AQ663" s="90"/>
      <c r="AR663" s="90"/>
      <c r="AS663" s="90"/>
      <c r="AT663" s="90"/>
      <c r="AU663" s="90"/>
      <c r="AV663" s="90"/>
      <c r="AW663" s="90"/>
      <c r="AX663" s="90"/>
      <c r="AY663" s="90"/>
      <c r="AZ663" s="90"/>
      <c r="BA663" s="90"/>
      <c r="BB663" s="90"/>
      <c r="BC663" s="90"/>
      <c r="BD663" s="90"/>
      <c r="BE663" s="90"/>
      <c r="BF663" s="90"/>
      <c r="BG663" s="90"/>
      <c r="BH663" s="90"/>
      <c r="BI663" s="90"/>
      <c r="BJ663" s="90"/>
      <c r="BK663" s="90"/>
      <c r="BL663" s="90"/>
      <c r="BM663" s="90"/>
      <c r="BN663" s="90"/>
      <c r="BO663" s="90"/>
      <c r="BP663" s="90"/>
      <c r="BQ663" s="90"/>
      <c r="BR663" s="90"/>
      <c r="BS663" s="90"/>
      <c r="BT663" s="90"/>
      <c r="BU663" s="90"/>
      <c r="BV663" s="90"/>
      <c r="BW663" s="90"/>
      <c r="BX663" s="90"/>
      <c r="BY663" s="90"/>
      <c r="BZ663" s="90"/>
      <c r="CA663" s="90"/>
    </row>
    <row r="664" spans="1:79" s="86" customFormat="1" x14ac:dyDescent="0.2">
      <c r="A664" s="150"/>
      <c r="B664" s="95"/>
      <c r="C664" s="95"/>
      <c r="D664" s="131"/>
      <c r="E664" s="146"/>
      <c r="F664" s="90"/>
      <c r="G664" s="90"/>
      <c r="H664" s="90"/>
      <c r="I664" s="90"/>
      <c r="J664" s="90"/>
      <c r="K664" s="90"/>
      <c r="L664" s="90"/>
      <c r="M664" s="90"/>
      <c r="N664" s="90"/>
      <c r="O664" s="90"/>
      <c r="P664" s="90"/>
      <c r="Q664" s="90"/>
      <c r="R664" s="90"/>
      <c r="S664" s="90"/>
      <c r="T664" s="90"/>
      <c r="U664" s="90"/>
      <c r="V664" s="90"/>
      <c r="W664" s="90"/>
      <c r="X664" s="90"/>
      <c r="Y664" s="90"/>
      <c r="Z664" s="90"/>
      <c r="AA664" s="90"/>
      <c r="AB664" s="90"/>
      <c r="AC664" s="90"/>
      <c r="AD664" s="90"/>
      <c r="AE664" s="90"/>
      <c r="AF664" s="90"/>
      <c r="AG664" s="90"/>
      <c r="AH664" s="90"/>
      <c r="AI664" s="90"/>
      <c r="AJ664" s="90"/>
      <c r="AK664" s="90"/>
      <c r="AL664" s="90"/>
      <c r="AM664" s="90"/>
      <c r="AN664" s="90"/>
      <c r="AO664" s="90"/>
      <c r="AP664" s="90"/>
      <c r="AQ664" s="90"/>
      <c r="AR664" s="90"/>
      <c r="AS664" s="90"/>
      <c r="AT664" s="90"/>
      <c r="AU664" s="90"/>
      <c r="AV664" s="90"/>
      <c r="AW664" s="90"/>
      <c r="AX664" s="90"/>
      <c r="AY664" s="90"/>
      <c r="AZ664" s="90"/>
      <c r="BA664" s="90"/>
      <c r="BB664" s="90"/>
      <c r="BC664" s="90"/>
      <c r="BD664" s="90"/>
      <c r="BE664" s="90"/>
      <c r="BF664" s="90"/>
      <c r="BG664" s="90"/>
      <c r="BH664" s="90"/>
      <c r="BI664" s="90"/>
      <c r="BJ664" s="90"/>
      <c r="BK664" s="90"/>
      <c r="BL664" s="90"/>
      <c r="BM664" s="90"/>
      <c r="BN664" s="90"/>
      <c r="BO664" s="90"/>
      <c r="BP664" s="90"/>
      <c r="BQ664" s="90"/>
      <c r="BR664" s="90"/>
      <c r="BS664" s="90"/>
      <c r="BT664" s="90"/>
      <c r="BU664" s="90"/>
      <c r="BV664" s="90"/>
      <c r="BW664" s="90"/>
      <c r="BX664" s="90"/>
      <c r="BY664" s="90"/>
      <c r="BZ664" s="90"/>
      <c r="CA664" s="90"/>
    </row>
    <row r="665" spans="1:79" s="86" customFormat="1" x14ac:dyDescent="0.2">
      <c r="A665" s="150"/>
      <c r="B665" s="95"/>
      <c r="C665" s="95"/>
      <c r="D665" s="131"/>
      <c r="E665" s="146"/>
      <c r="F665" s="90"/>
      <c r="G665" s="90"/>
      <c r="H665" s="90"/>
      <c r="I665" s="90"/>
      <c r="J665" s="90"/>
      <c r="K665" s="90"/>
      <c r="L665" s="90"/>
      <c r="M665" s="90"/>
      <c r="N665" s="90"/>
      <c r="O665" s="90"/>
      <c r="P665" s="90"/>
      <c r="Q665" s="90"/>
      <c r="R665" s="90"/>
      <c r="S665" s="90"/>
      <c r="T665" s="90"/>
      <c r="U665" s="90"/>
      <c r="V665" s="90"/>
      <c r="W665" s="90"/>
      <c r="X665" s="90"/>
      <c r="Y665" s="90"/>
      <c r="Z665" s="90"/>
      <c r="AA665" s="90"/>
      <c r="AB665" s="90"/>
      <c r="AC665" s="90"/>
      <c r="AD665" s="90"/>
      <c r="AE665" s="90"/>
      <c r="AF665" s="90"/>
      <c r="AG665" s="90"/>
      <c r="AH665" s="90"/>
      <c r="AI665" s="90"/>
      <c r="AJ665" s="90"/>
      <c r="AK665" s="90"/>
      <c r="AL665" s="90"/>
      <c r="AM665" s="90"/>
      <c r="AN665" s="90"/>
      <c r="AO665" s="90"/>
      <c r="AP665" s="90"/>
      <c r="AQ665" s="90"/>
      <c r="AR665" s="90"/>
      <c r="AS665" s="90"/>
      <c r="AT665" s="90"/>
      <c r="AU665" s="90"/>
      <c r="AV665" s="90"/>
      <c r="AW665" s="90"/>
      <c r="AX665" s="90"/>
      <c r="AY665" s="90"/>
      <c r="AZ665" s="90"/>
      <c r="BA665" s="90"/>
      <c r="BB665" s="90"/>
      <c r="BC665" s="90"/>
      <c r="BD665" s="90"/>
      <c r="BE665" s="90"/>
      <c r="BF665" s="90"/>
      <c r="BG665" s="90"/>
      <c r="BH665" s="90"/>
      <c r="BI665" s="90"/>
      <c r="BJ665" s="90"/>
      <c r="BK665" s="90"/>
      <c r="BL665" s="90"/>
      <c r="BM665" s="90"/>
      <c r="BN665" s="90"/>
      <c r="BO665" s="90"/>
      <c r="BP665" s="90"/>
      <c r="BQ665" s="90"/>
      <c r="BR665" s="90"/>
      <c r="BS665" s="90"/>
      <c r="BT665" s="90"/>
      <c r="BU665" s="90"/>
      <c r="BV665" s="90"/>
      <c r="BW665" s="90"/>
      <c r="BX665" s="90"/>
      <c r="BY665" s="90"/>
      <c r="BZ665" s="90"/>
      <c r="CA665" s="90"/>
    </row>
    <row r="666" spans="1:79" s="86" customFormat="1" x14ac:dyDescent="0.2">
      <c r="A666" s="150"/>
      <c r="B666" s="95"/>
      <c r="C666" s="95"/>
      <c r="D666" s="131"/>
      <c r="E666" s="146"/>
      <c r="F666" s="90"/>
      <c r="G666" s="90"/>
      <c r="H666" s="90"/>
      <c r="I666" s="90"/>
      <c r="J666" s="90"/>
      <c r="K666" s="90"/>
      <c r="L666" s="90"/>
      <c r="M666" s="90"/>
      <c r="N666" s="90"/>
      <c r="O666" s="90"/>
      <c r="P666" s="90"/>
      <c r="Q666" s="90"/>
      <c r="R666" s="90"/>
      <c r="S666" s="90"/>
      <c r="T666" s="90"/>
      <c r="U666" s="90"/>
      <c r="V666" s="90"/>
      <c r="W666" s="90"/>
      <c r="X666" s="90"/>
      <c r="Y666" s="90"/>
      <c r="Z666" s="90"/>
      <c r="AA666" s="90"/>
      <c r="AB666" s="90"/>
      <c r="AC666" s="90"/>
      <c r="AD666" s="90"/>
      <c r="AE666" s="90"/>
      <c r="AF666" s="90"/>
      <c r="AG666" s="90"/>
      <c r="AH666" s="90"/>
      <c r="AI666" s="90"/>
      <c r="AJ666" s="90"/>
      <c r="AK666" s="90"/>
      <c r="AL666" s="90"/>
      <c r="AM666" s="90"/>
      <c r="AN666" s="90"/>
      <c r="AO666" s="90"/>
      <c r="AP666" s="90"/>
      <c r="AQ666" s="90"/>
      <c r="AR666" s="90"/>
      <c r="AS666" s="90"/>
      <c r="AT666" s="90"/>
      <c r="AU666" s="90"/>
      <c r="AV666" s="90"/>
      <c r="AW666" s="90"/>
      <c r="AX666" s="90"/>
      <c r="AY666" s="90"/>
      <c r="AZ666" s="90"/>
      <c r="BA666" s="90"/>
      <c r="BB666" s="90"/>
      <c r="BC666" s="90"/>
      <c r="BD666" s="90"/>
      <c r="BE666" s="90"/>
      <c r="BF666" s="90"/>
      <c r="BG666" s="90"/>
      <c r="BH666" s="90"/>
      <c r="BI666" s="90"/>
      <c r="BJ666" s="90"/>
      <c r="BK666" s="90"/>
      <c r="BL666" s="90"/>
      <c r="BM666" s="90"/>
      <c r="BN666" s="90"/>
      <c r="BO666" s="90"/>
      <c r="BP666" s="90"/>
      <c r="BQ666" s="90"/>
      <c r="BR666" s="90"/>
      <c r="BS666" s="90"/>
      <c r="BT666" s="90"/>
      <c r="BU666" s="90"/>
      <c r="BV666" s="90"/>
      <c r="BW666" s="90"/>
      <c r="BX666" s="90"/>
      <c r="BY666" s="90"/>
      <c r="BZ666" s="90"/>
      <c r="CA666" s="90"/>
    </row>
    <row r="667" spans="1:79" s="86" customFormat="1" x14ac:dyDescent="0.2">
      <c r="A667" s="150"/>
      <c r="B667" s="95"/>
      <c r="C667" s="95"/>
      <c r="D667" s="131"/>
      <c r="E667" s="146"/>
      <c r="F667" s="90"/>
      <c r="G667" s="90"/>
      <c r="H667" s="90"/>
      <c r="I667" s="90"/>
      <c r="J667" s="90"/>
      <c r="K667" s="90"/>
      <c r="L667" s="90"/>
      <c r="M667" s="90"/>
      <c r="N667" s="90"/>
      <c r="O667" s="90"/>
      <c r="P667" s="90"/>
      <c r="Q667" s="90"/>
      <c r="R667" s="90"/>
      <c r="S667" s="90"/>
      <c r="T667" s="90"/>
      <c r="U667" s="90"/>
      <c r="V667" s="90"/>
      <c r="W667" s="90"/>
      <c r="X667" s="90"/>
      <c r="Y667" s="90"/>
      <c r="Z667" s="90"/>
      <c r="AA667" s="90"/>
      <c r="AB667" s="90"/>
      <c r="AC667" s="90"/>
      <c r="AD667" s="90"/>
      <c r="AE667" s="90"/>
      <c r="AF667" s="90"/>
      <c r="AG667" s="90"/>
      <c r="AH667" s="90"/>
      <c r="AI667" s="90"/>
      <c r="AJ667" s="90"/>
      <c r="AK667" s="90"/>
      <c r="AL667" s="90"/>
      <c r="AM667" s="90"/>
      <c r="AN667" s="90"/>
      <c r="AO667" s="90"/>
      <c r="AP667" s="90"/>
      <c r="AQ667" s="90"/>
      <c r="AR667" s="90"/>
      <c r="AS667" s="90"/>
      <c r="AT667" s="90"/>
      <c r="AU667" s="90"/>
      <c r="AV667" s="90"/>
      <c r="AW667" s="90"/>
      <c r="AX667" s="90"/>
      <c r="AY667" s="90"/>
      <c r="AZ667" s="90"/>
      <c r="BA667" s="90"/>
      <c r="BB667" s="90"/>
      <c r="BC667" s="90"/>
      <c r="BD667" s="90"/>
      <c r="BE667" s="90"/>
      <c r="BF667" s="90"/>
      <c r="BG667" s="90"/>
      <c r="BH667" s="90"/>
      <c r="BI667" s="90"/>
      <c r="BJ667" s="90"/>
      <c r="BK667" s="90"/>
      <c r="BL667" s="90"/>
      <c r="BM667" s="90"/>
      <c r="BN667" s="90"/>
      <c r="BO667" s="90"/>
      <c r="BP667" s="90"/>
      <c r="BQ667" s="90"/>
      <c r="BR667" s="90"/>
      <c r="BS667" s="90"/>
      <c r="BT667" s="90"/>
      <c r="BU667" s="90"/>
      <c r="BV667" s="90"/>
      <c r="BW667" s="90"/>
      <c r="BX667" s="90"/>
      <c r="BY667" s="90"/>
      <c r="BZ667" s="90"/>
      <c r="CA667" s="90"/>
    </row>
    <row r="668" spans="1:79" s="86" customFormat="1" x14ac:dyDescent="0.2">
      <c r="A668" s="150"/>
      <c r="B668" s="95"/>
      <c r="C668" s="95"/>
      <c r="D668" s="131"/>
      <c r="E668" s="146"/>
      <c r="F668" s="90"/>
      <c r="G668" s="90"/>
      <c r="H668" s="90"/>
      <c r="I668" s="90"/>
      <c r="J668" s="90"/>
      <c r="K668" s="90"/>
      <c r="L668" s="90"/>
      <c r="M668" s="90"/>
      <c r="N668" s="90"/>
      <c r="O668" s="90"/>
      <c r="P668" s="90"/>
      <c r="Q668" s="90"/>
      <c r="R668" s="90"/>
      <c r="S668" s="90"/>
      <c r="T668" s="90"/>
      <c r="U668" s="90"/>
      <c r="V668" s="90"/>
      <c r="W668" s="90"/>
      <c r="X668" s="90"/>
      <c r="Y668" s="90"/>
      <c r="Z668" s="90"/>
      <c r="AA668" s="90"/>
      <c r="AB668" s="90"/>
      <c r="AC668" s="90"/>
      <c r="AD668" s="90"/>
      <c r="AE668" s="90"/>
      <c r="AF668" s="90"/>
      <c r="AG668" s="90"/>
      <c r="AH668" s="90"/>
      <c r="AI668" s="90"/>
      <c r="AJ668" s="90"/>
      <c r="AK668" s="90"/>
      <c r="AL668" s="90"/>
      <c r="AM668" s="90"/>
      <c r="AN668" s="90"/>
      <c r="AO668" s="90"/>
      <c r="AP668" s="90"/>
      <c r="AQ668" s="90"/>
      <c r="AR668" s="90"/>
      <c r="AS668" s="90"/>
      <c r="AT668" s="90"/>
      <c r="AU668" s="90"/>
      <c r="AV668" s="90"/>
      <c r="AW668" s="90"/>
      <c r="AX668" s="90"/>
      <c r="AY668" s="90"/>
      <c r="AZ668" s="90"/>
      <c r="BA668" s="90"/>
      <c r="BB668" s="90"/>
      <c r="BC668" s="90"/>
      <c r="BD668" s="90"/>
      <c r="BE668" s="90"/>
      <c r="BF668" s="90"/>
      <c r="BG668" s="90"/>
      <c r="BH668" s="90"/>
      <c r="BI668" s="90"/>
      <c r="BJ668" s="90"/>
      <c r="BK668" s="90"/>
      <c r="BL668" s="90"/>
      <c r="BM668" s="90"/>
      <c r="BN668" s="90"/>
      <c r="BO668" s="90"/>
      <c r="BP668" s="90"/>
      <c r="BQ668" s="90"/>
      <c r="BR668" s="90"/>
      <c r="BS668" s="90"/>
      <c r="BT668" s="90"/>
      <c r="BU668" s="90"/>
      <c r="BV668" s="90"/>
      <c r="BW668" s="90"/>
      <c r="BX668" s="90"/>
      <c r="BY668" s="90"/>
      <c r="BZ668" s="90"/>
      <c r="CA668" s="90"/>
    </row>
    <row r="669" spans="1:79" s="86" customFormat="1" x14ac:dyDescent="0.2">
      <c r="A669" s="150"/>
      <c r="B669" s="95"/>
      <c r="C669" s="95"/>
      <c r="D669" s="131"/>
      <c r="E669" s="146"/>
      <c r="F669" s="90"/>
      <c r="G669" s="90"/>
      <c r="H669" s="90"/>
      <c r="I669" s="90"/>
      <c r="J669" s="90"/>
      <c r="K669" s="90"/>
      <c r="L669" s="90"/>
      <c r="M669" s="90"/>
      <c r="N669" s="90"/>
      <c r="O669" s="90"/>
      <c r="P669" s="90"/>
      <c r="Q669" s="90"/>
      <c r="R669" s="90"/>
      <c r="S669" s="90"/>
      <c r="T669" s="90"/>
      <c r="U669" s="90"/>
      <c r="V669" s="90"/>
      <c r="W669" s="90"/>
      <c r="X669" s="90"/>
      <c r="Y669" s="90"/>
      <c r="Z669" s="90"/>
      <c r="AA669" s="90"/>
      <c r="AB669" s="90"/>
      <c r="AC669" s="90"/>
      <c r="AD669" s="90"/>
      <c r="AE669" s="90"/>
      <c r="AF669" s="90"/>
      <c r="AG669" s="90"/>
      <c r="AH669" s="90"/>
      <c r="AI669" s="90"/>
      <c r="AJ669" s="90"/>
      <c r="AK669" s="90"/>
      <c r="AL669" s="90"/>
      <c r="AM669" s="90"/>
      <c r="AN669" s="90"/>
      <c r="AO669" s="90"/>
      <c r="AP669" s="90"/>
      <c r="AQ669" s="90"/>
      <c r="AR669" s="90"/>
      <c r="AS669" s="90"/>
      <c r="AT669" s="90"/>
      <c r="AU669" s="90"/>
      <c r="AV669" s="90"/>
      <c r="AW669" s="90"/>
      <c r="AX669" s="90"/>
      <c r="AY669" s="90"/>
      <c r="AZ669" s="90"/>
      <c r="BA669" s="90"/>
      <c r="BB669" s="90"/>
      <c r="BC669" s="90"/>
      <c r="BD669" s="90"/>
      <c r="BE669" s="90"/>
      <c r="BF669" s="90"/>
      <c r="BG669" s="90"/>
      <c r="BH669" s="90"/>
      <c r="BI669" s="90"/>
      <c r="BJ669" s="90"/>
      <c r="BK669" s="90"/>
      <c r="BL669" s="90"/>
      <c r="BM669" s="90"/>
      <c r="BN669" s="90"/>
      <c r="BO669" s="90"/>
      <c r="BP669" s="90"/>
      <c r="BQ669" s="90"/>
      <c r="BR669" s="90"/>
      <c r="BS669" s="90"/>
      <c r="BT669" s="90"/>
      <c r="BU669" s="90"/>
      <c r="BV669" s="90"/>
      <c r="BW669" s="90"/>
      <c r="BX669" s="90"/>
      <c r="BY669" s="90"/>
      <c r="BZ669" s="90"/>
      <c r="CA669" s="90"/>
    </row>
    <row r="670" spans="1:79" s="86" customFormat="1" x14ac:dyDescent="0.2">
      <c r="A670" s="150"/>
      <c r="B670" s="95"/>
      <c r="C670" s="95"/>
      <c r="D670" s="131"/>
      <c r="E670" s="146"/>
      <c r="F670" s="90"/>
      <c r="G670" s="90"/>
      <c r="H670" s="90"/>
      <c r="I670" s="90"/>
      <c r="J670" s="90"/>
      <c r="K670" s="90"/>
      <c r="L670" s="90"/>
      <c r="M670" s="90"/>
      <c r="N670" s="90"/>
      <c r="O670" s="90"/>
      <c r="P670" s="90"/>
      <c r="Q670" s="90"/>
      <c r="R670" s="90"/>
      <c r="S670" s="90"/>
      <c r="T670" s="90"/>
      <c r="U670" s="90"/>
      <c r="V670" s="90"/>
      <c r="W670" s="90"/>
      <c r="X670" s="90"/>
      <c r="Y670" s="90"/>
      <c r="Z670" s="90"/>
      <c r="AA670" s="90"/>
      <c r="AB670" s="90"/>
      <c r="AC670" s="90"/>
      <c r="AD670" s="90"/>
      <c r="AE670" s="90"/>
      <c r="AF670" s="90"/>
      <c r="AG670" s="90"/>
      <c r="AH670" s="90"/>
      <c r="AI670" s="90"/>
      <c r="AJ670" s="90"/>
      <c r="AK670" s="90"/>
      <c r="AL670" s="90"/>
      <c r="AM670" s="90"/>
      <c r="AN670" s="90"/>
      <c r="AO670" s="90"/>
      <c r="AP670" s="90"/>
      <c r="AQ670" s="90"/>
      <c r="AR670" s="90"/>
      <c r="AS670" s="90"/>
      <c r="AT670" s="90"/>
      <c r="AU670" s="90"/>
      <c r="AV670" s="90"/>
      <c r="AW670" s="90"/>
      <c r="AX670" s="90"/>
      <c r="AY670" s="90"/>
      <c r="AZ670" s="90"/>
      <c r="BA670" s="90"/>
      <c r="BB670" s="90"/>
      <c r="BC670" s="90"/>
      <c r="BD670" s="90"/>
      <c r="BE670" s="90"/>
      <c r="BF670" s="90"/>
      <c r="BG670" s="90"/>
      <c r="BH670" s="90"/>
      <c r="BI670" s="90"/>
      <c r="BJ670" s="90"/>
      <c r="BK670" s="90"/>
      <c r="BL670" s="90"/>
      <c r="BM670" s="90"/>
      <c r="BN670" s="90"/>
      <c r="BO670" s="90"/>
      <c r="BP670" s="90"/>
      <c r="BQ670" s="90"/>
      <c r="BR670" s="90"/>
      <c r="BS670" s="90"/>
      <c r="BT670" s="90"/>
      <c r="BU670" s="90"/>
      <c r="BV670" s="90"/>
      <c r="BW670" s="90"/>
      <c r="BX670" s="90"/>
      <c r="BY670" s="90"/>
      <c r="BZ670" s="90"/>
      <c r="CA670" s="90"/>
    </row>
    <row r="671" spans="1:79" s="86" customFormat="1" x14ac:dyDescent="0.2">
      <c r="A671" s="150"/>
      <c r="B671" s="95"/>
      <c r="C671" s="95"/>
      <c r="D671" s="131"/>
      <c r="E671" s="146"/>
      <c r="F671" s="90"/>
      <c r="G671" s="90" t="s">
        <v>274</v>
      </c>
      <c r="H671" s="90"/>
      <c r="I671" s="90"/>
      <c r="J671" s="90"/>
      <c r="K671" s="90"/>
      <c r="L671" s="90"/>
      <c r="M671" s="90"/>
      <c r="N671" s="90"/>
      <c r="O671" s="90"/>
      <c r="P671" s="90"/>
      <c r="Q671" s="90"/>
      <c r="R671" s="90"/>
      <c r="S671" s="90"/>
      <c r="T671" s="90"/>
      <c r="U671" s="90"/>
      <c r="V671" s="90"/>
      <c r="W671" s="90"/>
      <c r="X671" s="90"/>
      <c r="Y671" s="90"/>
      <c r="Z671" s="90"/>
      <c r="AA671" s="90"/>
      <c r="AB671" s="90"/>
      <c r="AC671" s="90"/>
      <c r="AD671" s="90"/>
      <c r="AE671" s="90"/>
      <c r="AF671" s="90"/>
      <c r="AG671" s="90"/>
      <c r="AH671" s="90"/>
      <c r="AI671" s="90"/>
      <c r="AJ671" s="90"/>
      <c r="AK671" s="90"/>
      <c r="AL671" s="90"/>
      <c r="AM671" s="90"/>
      <c r="AN671" s="90"/>
      <c r="AO671" s="90"/>
      <c r="AP671" s="90"/>
      <c r="AQ671" s="90"/>
      <c r="AR671" s="90"/>
      <c r="AS671" s="90"/>
      <c r="AT671" s="90"/>
      <c r="AU671" s="90"/>
      <c r="AV671" s="90"/>
      <c r="AW671" s="90"/>
      <c r="AX671" s="90"/>
      <c r="AY671" s="90"/>
      <c r="AZ671" s="90"/>
      <c r="BA671" s="90"/>
      <c r="BB671" s="90"/>
      <c r="BC671" s="90"/>
      <c r="BD671" s="90"/>
      <c r="BE671" s="90"/>
      <c r="BF671" s="90"/>
      <c r="BG671" s="90"/>
      <c r="BH671" s="90"/>
      <c r="BI671" s="90"/>
      <c r="BJ671" s="90"/>
      <c r="BK671" s="90"/>
      <c r="BL671" s="90"/>
      <c r="BM671" s="90"/>
      <c r="BN671" s="90"/>
      <c r="BO671" s="90"/>
      <c r="BP671" s="90"/>
      <c r="BQ671" s="90"/>
      <c r="BR671" s="90"/>
      <c r="BS671" s="90"/>
      <c r="BT671" s="90"/>
      <c r="BU671" s="90"/>
      <c r="BV671" s="90"/>
      <c r="BW671" s="90"/>
      <c r="BX671" s="90"/>
      <c r="BY671" s="90"/>
      <c r="BZ671" s="90"/>
      <c r="CA671" s="90"/>
    </row>
    <row r="672" spans="1:79" s="86" customFormat="1" x14ac:dyDescent="0.2">
      <c r="A672" s="150"/>
      <c r="B672" s="95"/>
      <c r="C672" s="95"/>
      <c r="D672" s="131"/>
      <c r="E672" s="146"/>
      <c r="F672" s="90"/>
      <c r="G672" s="90"/>
      <c r="H672" s="90"/>
      <c r="I672" s="90"/>
      <c r="J672" s="90"/>
      <c r="K672" s="90"/>
      <c r="L672" s="90"/>
      <c r="M672" s="90"/>
      <c r="N672" s="90"/>
      <c r="O672" s="90"/>
      <c r="P672" s="90"/>
      <c r="Q672" s="90"/>
      <c r="R672" s="90"/>
      <c r="S672" s="90"/>
      <c r="T672" s="90"/>
      <c r="U672" s="90"/>
      <c r="V672" s="90"/>
      <c r="W672" s="90"/>
      <c r="X672" s="90"/>
      <c r="Y672" s="90"/>
      <c r="Z672" s="90"/>
      <c r="AA672" s="90"/>
      <c r="AB672" s="90"/>
      <c r="AC672" s="90"/>
      <c r="AD672" s="90"/>
      <c r="AE672" s="90"/>
      <c r="AF672" s="90"/>
      <c r="AG672" s="90"/>
      <c r="AH672" s="90"/>
      <c r="AI672" s="90"/>
      <c r="AJ672" s="90"/>
      <c r="AK672" s="90"/>
      <c r="AL672" s="90"/>
      <c r="AM672" s="90"/>
      <c r="AN672" s="90"/>
      <c r="AO672" s="90"/>
      <c r="AP672" s="90"/>
      <c r="AQ672" s="90"/>
      <c r="AR672" s="90"/>
      <c r="AS672" s="90"/>
      <c r="AT672" s="90"/>
      <c r="AU672" s="90"/>
      <c r="AV672" s="90"/>
      <c r="AW672" s="90"/>
      <c r="AX672" s="90"/>
      <c r="AY672" s="90"/>
      <c r="AZ672" s="90"/>
      <c r="BA672" s="90"/>
      <c r="BB672" s="90"/>
      <c r="BC672" s="90"/>
      <c r="BD672" s="90"/>
      <c r="BE672" s="90"/>
      <c r="BF672" s="90"/>
      <c r="BG672" s="90"/>
      <c r="BH672" s="90"/>
      <c r="BI672" s="90"/>
      <c r="BJ672" s="90"/>
      <c r="BK672" s="90"/>
      <c r="BL672" s="90"/>
      <c r="BM672" s="90"/>
      <c r="BN672" s="90"/>
      <c r="BO672" s="90"/>
      <c r="BP672" s="90"/>
      <c r="BQ672" s="90"/>
      <c r="BR672" s="90"/>
      <c r="BS672" s="90"/>
      <c r="BT672" s="90"/>
      <c r="BU672" s="90"/>
      <c r="BV672" s="90"/>
      <c r="BW672" s="90"/>
      <c r="BX672" s="90"/>
      <c r="BY672" s="90"/>
      <c r="BZ672" s="90"/>
      <c r="CA672" s="90"/>
    </row>
    <row r="673" spans="1:79" s="86" customFormat="1" x14ac:dyDescent="0.2">
      <c r="A673" s="150"/>
      <c r="B673" s="95"/>
      <c r="C673" s="95"/>
      <c r="D673" s="131"/>
      <c r="E673" s="146"/>
      <c r="F673" s="90"/>
      <c r="G673" s="90"/>
      <c r="H673" s="90"/>
      <c r="I673" s="90"/>
      <c r="J673" s="90"/>
      <c r="K673" s="90"/>
      <c r="L673" s="90"/>
      <c r="M673" s="90"/>
      <c r="N673" s="90"/>
      <c r="O673" s="90"/>
      <c r="P673" s="90"/>
      <c r="Q673" s="90"/>
      <c r="R673" s="90"/>
      <c r="S673" s="90"/>
      <c r="T673" s="90"/>
      <c r="U673" s="90"/>
      <c r="V673" s="90"/>
      <c r="W673" s="90"/>
      <c r="X673" s="90"/>
      <c r="Y673" s="90"/>
      <c r="Z673" s="90"/>
      <c r="AA673" s="90"/>
      <c r="AB673" s="90"/>
      <c r="AC673" s="90"/>
      <c r="AD673" s="90"/>
      <c r="AE673" s="90"/>
      <c r="AF673" s="90"/>
      <c r="AG673" s="90"/>
      <c r="AH673" s="90"/>
      <c r="AI673" s="90"/>
      <c r="AJ673" s="90"/>
      <c r="AK673" s="90"/>
      <c r="AL673" s="90"/>
      <c r="AM673" s="90"/>
      <c r="AN673" s="90"/>
      <c r="AO673" s="90"/>
      <c r="AP673" s="90"/>
      <c r="AQ673" s="90"/>
      <c r="AR673" s="90"/>
      <c r="AS673" s="90"/>
      <c r="AT673" s="90"/>
      <c r="AU673" s="90"/>
      <c r="AV673" s="90"/>
      <c r="AW673" s="90"/>
      <c r="AX673" s="90"/>
      <c r="AY673" s="90"/>
      <c r="AZ673" s="90"/>
      <c r="BA673" s="90"/>
      <c r="BB673" s="90"/>
      <c r="BC673" s="90"/>
      <c r="BD673" s="90"/>
      <c r="BE673" s="90"/>
      <c r="BF673" s="90"/>
      <c r="BG673" s="90"/>
      <c r="BH673" s="90"/>
      <c r="BI673" s="90"/>
      <c r="BJ673" s="90"/>
      <c r="BK673" s="90"/>
      <c r="BL673" s="90"/>
      <c r="BM673" s="90"/>
      <c r="BN673" s="90"/>
      <c r="BO673" s="90"/>
      <c r="BP673" s="90"/>
      <c r="BQ673" s="90"/>
      <c r="BR673" s="90"/>
      <c r="BS673" s="90"/>
      <c r="BT673" s="90"/>
      <c r="BU673" s="90"/>
      <c r="BV673" s="90"/>
      <c r="BW673" s="90"/>
      <c r="BX673" s="90"/>
      <c r="BY673" s="90"/>
      <c r="BZ673" s="90"/>
      <c r="CA673" s="90"/>
    </row>
    <row r="674" spans="1:79" s="86" customFormat="1" x14ac:dyDescent="0.2">
      <c r="A674" s="150"/>
      <c r="B674" s="95"/>
      <c r="C674" s="95"/>
      <c r="D674" s="131"/>
      <c r="E674" s="146"/>
      <c r="F674" s="90"/>
      <c r="G674" s="90"/>
      <c r="H674" s="90"/>
      <c r="I674" s="90"/>
      <c r="J674" s="90"/>
      <c r="K674" s="90"/>
      <c r="L674" s="90"/>
      <c r="M674" s="90"/>
      <c r="N674" s="90"/>
      <c r="O674" s="90"/>
      <c r="P674" s="90"/>
      <c r="Q674" s="90"/>
      <c r="R674" s="90"/>
      <c r="S674" s="90"/>
      <c r="T674" s="90"/>
      <c r="U674" s="90"/>
      <c r="V674" s="90"/>
      <c r="W674" s="90"/>
      <c r="X674" s="90"/>
      <c r="Y674" s="90"/>
      <c r="Z674" s="90"/>
      <c r="AA674" s="90"/>
      <c r="AB674" s="90"/>
      <c r="AC674" s="90"/>
      <c r="AD674" s="90"/>
      <c r="AE674" s="90"/>
      <c r="AF674" s="90"/>
      <c r="AG674" s="90"/>
      <c r="AH674" s="90"/>
      <c r="AI674" s="90"/>
      <c r="AJ674" s="90"/>
      <c r="AK674" s="90"/>
      <c r="AL674" s="90"/>
      <c r="AM674" s="90"/>
      <c r="AN674" s="90"/>
      <c r="AO674" s="90"/>
      <c r="AP674" s="90"/>
      <c r="AQ674" s="90"/>
      <c r="AR674" s="90"/>
      <c r="AS674" s="90"/>
      <c r="AT674" s="90"/>
      <c r="AU674" s="90"/>
      <c r="AV674" s="90"/>
      <c r="AW674" s="90"/>
      <c r="AX674" s="90"/>
      <c r="AY674" s="90"/>
      <c r="AZ674" s="90"/>
      <c r="BA674" s="90"/>
      <c r="BB674" s="90"/>
      <c r="BC674" s="90"/>
      <c r="BD674" s="90"/>
      <c r="BE674" s="90"/>
      <c r="BF674" s="90"/>
      <c r="BG674" s="90"/>
      <c r="BH674" s="90"/>
      <c r="BI674" s="90"/>
      <c r="BJ674" s="90"/>
      <c r="BK674" s="90"/>
      <c r="BL674" s="90"/>
      <c r="BM674" s="90"/>
      <c r="BN674" s="90"/>
      <c r="BO674" s="90"/>
      <c r="BP674" s="90"/>
      <c r="BQ674" s="90"/>
      <c r="BR674" s="90"/>
      <c r="BS674" s="90"/>
      <c r="BT674" s="90"/>
      <c r="BU674" s="90"/>
      <c r="BV674" s="90"/>
      <c r="BW674" s="90"/>
      <c r="BX674" s="90"/>
      <c r="BY674" s="90"/>
      <c r="BZ674" s="90"/>
      <c r="CA674" s="90"/>
    </row>
    <row r="675" spans="1:79" s="86" customFormat="1" x14ac:dyDescent="0.2">
      <c r="A675" s="150"/>
      <c r="B675" s="95"/>
      <c r="C675" s="95"/>
      <c r="D675" s="131"/>
      <c r="E675" s="146"/>
      <c r="F675" s="90"/>
      <c r="G675" s="90"/>
      <c r="H675" s="90"/>
      <c r="I675" s="90"/>
      <c r="J675" s="90"/>
      <c r="K675" s="90"/>
      <c r="L675" s="90"/>
      <c r="M675" s="90"/>
      <c r="N675" s="90"/>
      <c r="O675" s="90"/>
      <c r="P675" s="90"/>
      <c r="Q675" s="90"/>
      <c r="R675" s="90"/>
      <c r="S675" s="90"/>
      <c r="T675" s="90"/>
      <c r="U675" s="90"/>
      <c r="V675" s="90"/>
      <c r="W675" s="90"/>
      <c r="X675" s="90"/>
      <c r="Y675" s="90"/>
      <c r="Z675" s="90"/>
      <c r="AA675" s="90"/>
      <c r="AB675" s="90"/>
      <c r="AC675" s="90"/>
      <c r="AD675" s="90"/>
      <c r="AE675" s="90"/>
      <c r="AF675" s="90"/>
      <c r="AG675" s="90"/>
      <c r="AH675" s="90"/>
      <c r="AI675" s="90"/>
      <c r="AJ675" s="90"/>
      <c r="AK675" s="90"/>
      <c r="AL675" s="90"/>
      <c r="AM675" s="90"/>
      <c r="AN675" s="90"/>
      <c r="AO675" s="90"/>
      <c r="AP675" s="90"/>
      <c r="AQ675" s="90"/>
      <c r="AR675" s="90"/>
      <c r="AS675" s="90"/>
      <c r="AT675" s="90"/>
      <c r="AU675" s="90"/>
      <c r="AV675" s="90"/>
      <c r="AW675" s="90"/>
      <c r="AX675" s="90"/>
      <c r="AY675" s="90"/>
      <c r="AZ675" s="90"/>
      <c r="BA675" s="90"/>
      <c r="BB675" s="90"/>
      <c r="BC675" s="90"/>
      <c r="BD675" s="90"/>
      <c r="BE675" s="90"/>
      <c r="BF675" s="90"/>
      <c r="BG675" s="90"/>
      <c r="BH675" s="90"/>
      <c r="BI675" s="90"/>
      <c r="BJ675" s="90"/>
      <c r="BK675" s="90"/>
      <c r="BL675" s="90"/>
      <c r="BM675" s="90"/>
      <c r="BN675" s="90"/>
      <c r="BO675" s="90"/>
      <c r="BP675" s="90"/>
      <c r="BQ675" s="90"/>
      <c r="BR675" s="90"/>
      <c r="BS675" s="90"/>
      <c r="BT675" s="90"/>
      <c r="BU675" s="90"/>
      <c r="BV675" s="90"/>
      <c r="BW675" s="90"/>
      <c r="BX675" s="90"/>
      <c r="BY675" s="90"/>
      <c r="BZ675" s="90"/>
      <c r="CA675" s="90"/>
    </row>
    <row r="676" spans="1:79" s="86" customFormat="1" x14ac:dyDescent="0.2">
      <c r="A676" s="150"/>
      <c r="B676" s="95"/>
      <c r="C676" s="95"/>
      <c r="D676" s="131"/>
      <c r="E676" s="146"/>
      <c r="F676" s="90"/>
      <c r="G676" s="90"/>
      <c r="H676" s="90"/>
      <c r="I676" s="90"/>
      <c r="J676" s="90"/>
      <c r="K676" s="90"/>
      <c r="L676" s="90"/>
      <c r="M676" s="90"/>
      <c r="N676" s="90"/>
      <c r="O676" s="90"/>
      <c r="P676" s="90"/>
      <c r="Q676" s="90"/>
      <c r="R676" s="90"/>
      <c r="S676" s="90"/>
      <c r="T676" s="90"/>
      <c r="U676" s="90"/>
      <c r="V676" s="90"/>
      <c r="W676" s="90"/>
      <c r="X676" s="90"/>
      <c r="Y676" s="90"/>
      <c r="Z676" s="90"/>
      <c r="AA676" s="90"/>
      <c r="AB676" s="90"/>
      <c r="AC676" s="90"/>
      <c r="AD676" s="90"/>
      <c r="AE676" s="90"/>
      <c r="AF676" s="90"/>
      <c r="AG676" s="90"/>
      <c r="AH676" s="90"/>
      <c r="AI676" s="90"/>
      <c r="AJ676" s="90"/>
      <c r="AK676" s="90"/>
      <c r="AL676" s="90"/>
      <c r="AM676" s="90"/>
      <c r="AN676" s="90"/>
      <c r="AO676" s="90"/>
      <c r="AP676" s="90"/>
      <c r="AQ676" s="90"/>
      <c r="AR676" s="90"/>
      <c r="AS676" s="90"/>
      <c r="AT676" s="90"/>
      <c r="AU676" s="90"/>
      <c r="AV676" s="90"/>
      <c r="AW676" s="90"/>
      <c r="AX676" s="90"/>
      <c r="AY676" s="90"/>
      <c r="AZ676" s="90"/>
      <c r="BA676" s="90"/>
      <c r="BB676" s="90"/>
      <c r="BC676" s="90"/>
      <c r="BD676" s="90"/>
      <c r="BE676" s="90"/>
      <c r="BF676" s="90"/>
      <c r="BG676" s="90"/>
      <c r="BH676" s="90"/>
      <c r="BI676" s="90"/>
      <c r="BJ676" s="90"/>
      <c r="BK676" s="90"/>
      <c r="BL676" s="90"/>
      <c r="BM676" s="90"/>
      <c r="BN676" s="90"/>
      <c r="BO676" s="90"/>
      <c r="BP676" s="90"/>
      <c r="BQ676" s="90"/>
      <c r="BR676" s="90"/>
      <c r="BS676" s="90"/>
      <c r="BT676" s="90"/>
      <c r="BU676" s="90"/>
      <c r="BV676" s="90"/>
      <c r="BW676" s="90"/>
      <c r="BX676" s="90"/>
      <c r="BY676" s="90"/>
      <c r="BZ676" s="90"/>
      <c r="CA676" s="90"/>
    </row>
    <row r="677" spans="1:79" s="86" customFormat="1" x14ac:dyDescent="0.2">
      <c r="A677" s="150"/>
      <c r="B677" s="95"/>
      <c r="C677" s="95"/>
      <c r="D677" s="131"/>
      <c r="E677" s="146"/>
      <c r="F677" s="90"/>
      <c r="G677" s="90"/>
      <c r="H677" s="90"/>
      <c r="I677" s="90"/>
      <c r="J677" s="90"/>
      <c r="K677" s="90"/>
      <c r="L677" s="90"/>
      <c r="M677" s="90"/>
      <c r="N677" s="90"/>
      <c r="O677" s="90"/>
      <c r="P677" s="90"/>
      <c r="Q677" s="90"/>
      <c r="R677" s="90"/>
      <c r="S677" s="90"/>
      <c r="T677" s="90"/>
      <c r="U677" s="90"/>
      <c r="V677" s="90"/>
      <c r="W677" s="90"/>
      <c r="X677" s="90"/>
      <c r="Y677" s="90"/>
      <c r="Z677" s="90"/>
      <c r="AA677" s="90"/>
      <c r="AB677" s="90"/>
      <c r="AC677" s="90"/>
      <c r="AD677" s="90"/>
      <c r="AE677" s="90"/>
      <c r="AF677" s="90"/>
      <c r="AG677" s="90"/>
      <c r="AH677" s="90"/>
      <c r="AI677" s="90"/>
      <c r="AJ677" s="90"/>
      <c r="AK677" s="90"/>
      <c r="AL677" s="90"/>
      <c r="AM677" s="90"/>
      <c r="AN677" s="90"/>
      <c r="AO677" s="90"/>
      <c r="AP677" s="90"/>
      <c r="AQ677" s="90"/>
      <c r="AR677" s="90"/>
      <c r="AS677" s="90"/>
      <c r="AT677" s="90"/>
      <c r="AU677" s="90"/>
      <c r="AV677" s="90"/>
      <c r="AW677" s="90"/>
      <c r="AX677" s="90"/>
      <c r="AY677" s="90"/>
      <c r="AZ677" s="90"/>
      <c r="BA677" s="90"/>
      <c r="BB677" s="90"/>
      <c r="BC677" s="90"/>
      <c r="BD677" s="90"/>
      <c r="BE677" s="90"/>
      <c r="BF677" s="90"/>
      <c r="BG677" s="90"/>
      <c r="BH677" s="90"/>
      <c r="BI677" s="90"/>
      <c r="BJ677" s="90"/>
      <c r="BK677" s="90"/>
      <c r="BL677" s="90"/>
      <c r="BM677" s="90"/>
      <c r="BN677" s="90"/>
      <c r="BO677" s="90"/>
      <c r="BP677" s="90"/>
      <c r="BQ677" s="90"/>
      <c r="BR677" s="90"/>
      <c r="BS677" s="90"/>
      <c r="BT677" s="90"/>
      <c r="BU677" s="90"/>
      <c r="BV677" s="90"/>
      <c r="BW677" s="90"/>
      <c r="BX677" s="90"/>
      <c r="BY677" s="90"/>
      <c r="BZ677" s="90"/>
      <c r="CA677" s="90"/>
    </row>
    <row r="678" spans="1:79" s="86" customFormat="1" x14ac:dyDescent="0.2">
      <c r="A678" s="150"/>
      <c r="B678" s="95"/>
      <c r="C678" s="95"/>
      <c r="D678" s="131"/>
      <c r="E678" s="146"/>
      <c r="F678" s="90"/>
      <c r="G678" s="90"/>
      <c r="H678" s="90"/>
      <c r="I678" s="90"/>
      <c r="J678" s="90"/>
      <c r="K678" s="90"/>
      <c r="L678" s="90"/>
      <c r="M678" s="90"/>
      <c r="N678" s="90"/>
      <c r="O678" s="90"/>
      <c r="P678" s="90"/>
      <c r="Q678" s="90"/>
      <c r="R678" s="90"/>
      <c r="S678" s="90"/>
      <c r="T678" s="90"/>
      <c r="U678" s="90"/>
      <c r="V678" s="90"/>
      <c r="W678" s="90"/>
      <c r="X678" s="90"/>
      <c r="Y678" s="90"/>
      <c r="Z678" s="90"/>
      <c r="AA678" s="90"/>
      <c r="AB678" s="90"/>
      <c r="AC678" s="90"/>
      <c r="AD678" s="90"/>
      <c r="AE678" s="90"/>
      <c r="AF678" s="90"/>
      <c r="AG678" s="90"/>
      <c r="AH678" s="90"/>
      <c r="AI678" s="90"/>
      <c r="AJ678" s="90"/>
      <c r="AK678" s="90"/>
      <c r="AL678" s="90"/>
      <c r="AM678" s="90"/>
      <c r="AN678" s="90"/>
      <c r="AO678" s="90"/>
      <c r="AP678" s="90"/>
      <c r="AQ678" s="90"/>
      <c r="AR678" s="90"/>
      <c r="AS678" s="90"/>
      <c r="AT678" s="90"/>
      <c r="AU678" s="90"/>
      <c r="AV678" s="90"/>
      <c r="AW678" s="90"/>
      <c r="AX678" s="90"/>
      <c r="AY678" s="90"/>
      <c r="AZ678" s="90"/>
      <c r="BA678" s="90"/>
      <c r="BB678" s="90"/>
      <c r="BC678" s="90"/>
      <c r="BD678" s="90"/>
      <c r="BE678" s="90"/>
      <c r="BF678" s="90"/>
      <c r="BG678" s="90"/>
      <c r="BH678" s="90"/>
      <c r="BI678" s="90"/>
      <c r="BJ678" s="90"/>
      <c r="BK678" s="90"/>
      <c r="BL678" s="90"/>
      <c r="BM678" s="90"/>
      <c r="BN678" s="90"/>
      <c r="BO678" s="90"/>
      <c r="BP678" s="90"/>
      <c r="BQ678" s="90"/>
      <c r="BR678" s="90"/>
      <c r="BS678" s="90"/>
      <c r="BT678" s="90"/>
      <c r="BU678" s="90"/>
      <c r="BV678" s="90"/>
      <c r="BW678" s="90"/>
      <c r="BX678" s="90"/>
      <c r="BY678" s="90"/>
      <c r="BZ678" s="90"/>
      <c r="CA678" s="90"/>
    </row>
    <row r="679" spans="1:79" s="86" customFormat="1" x14ac:dyDescent="0.2">
      <c r="A679" s="150"/>
      <c r="B679" s="95"/>
      <c r="C679" s="95"/>
      <c r="D679" s="131"/>
      <c r="E679" s="146"/>
      <c r="F679" s="90"/>
      <c r="G679" s="90"/>
      <c r="H679" s="90"/>
      <c r="I679" s="90"/>
      <c r="J679" s="90"/>
      <c r="K679" s="90"/>
      <c r="L679" s="90"/>
      <c r="M679" s="90"/>
      <c r="N679" s="90"/>
      <c r="O679" s="90"/>
      <c r="P679" s="90"/>
      <c r="Q679" s="90"/>
      <c r="R679" s="90"/>
      <c r="S679" s="90"/>
      <c r="T679" s="90"/>
      <c r="U679" s="90"/>
      <c r="V679" s="90"/>
      <c r="W679" s="90"/>
      <c r="X679" s="90"/>
      <c r="Y679" s="90"/>
      <c r="Z679" s="90"/>
      <c r="AA679" s="90"/>
      <c r="AB679" s="90"/>
      <c r="AC679" s="90"/>
      <c r="AD679" s="90"/>
      <c r="AE679" s="90"/>
      <c r="AF679" s="90"/>
      <c r="AG679" s="90"/>
      <c r="AH679" s="90"/>
      <c r="AI679" s="90"/>
      <c r="AJ679" s="90"/>
      <c r="AK679" s="90"/>
      <c r="AL679" s="90"/>
      <c r="AM679" s="90"/>
      <c r="AN679" s="90"/>
      <c r="AO679" s="90"/>
      <c r="AP679" s="90"/>
      <c r="AQ679" s="90"/>
      <c r="AR679" s="90"/>
      <c r="AS679" s="90"/>
      <c r="AT679" s="90"/>
      <c r="AU679" s="90"/>
      <c r="AV679" s="90"/>
      <c r="AW679" s="90"/>
      <c r="AX679" s="90"/>
      <c r="AY679" s="90"/>
      <c r="AZ679" s="90"/>
      <c r="BA679" s="90"/>
      <c r="BB679" s="90"/>
      <c r="BC679" s="90"/>
      <c r="BD679" s="90"/>
      <c r="BE679" s="90"/>
      <c r="BF679" s="90"/>
      <c r="BG679" s="90"/>
      <c r="BH679" s="90"/>
      <c r="BI679" s="90"/>
      <c r="BJ679" s="90"/>
      <c r="BK679" s="90"/>
      <c r="BL679" s="90"/>
      <c r="BM679" s="90"/>
      <c r="BN679" s="90"/>
      <c r="BO679" s="90"/>
      <c r="BP679" s="90"/>
      <c r="BQ679" s="90"/>
      <c r="BR679" s="90"/>
      <c r="BS679" s="90"/>
      <c r="BT679" s="90"/>
      <c r="BU679" s="90"/>
      <c r="BV679" s="90"/>
      <c r="BW679" s="90"/>
      <c r="BX679" s="90"/>
      <c r="BY679" s="90"/>
      <c r="BZ679" s="90"/>
      <c r="CA679" s="90"/>
    </row>
    <row r="680" spans="1:79" s="86" customFormat="1" x14ac:dyDescent="0.2">
      <c r="A680" s="150"/>
      <c r="B680" s="95"/>
      <c r="C680" s="95"/>
      <c r="D680" s="131"/>
      <c r="E680" s="146"/>
      <c r="F680" s="90"/>
      <c r="G680" s="90"/>
      <c r="H680" s="90"/>
      <c r="I680" s="90"/>
      <c r="J680" s="90"/>
      <c r="K680" s="90"/>
      <c r="L680" s="90"/>
      <c r="M680" s="90"/>
      <c r="N680" s="90"/>
      <c r="O680" s="90"/>
      <c r="P680" s="90"/>
      <c r="Q680" s="90"/>
      <c r="R680" s="90"/>
      <c r="S680" s="90"/>
      <c r="T680" s="90"/>
      <c r="U680" s="90"/>
      <c r="V680" s="90"/>
      <c r="W680" s="90"/>
      <c r="X680" s="90"/>
      <c r="Y680" s="90"/>
      <c r="Z680" s="90"/>
      <c r="AA680" s="90"/>
      <c r="AB680" s="90"/>
      <c r="AC680" s="90"/>
      <c r="AD680" s="90"/>
      <c r="AE680" s="90"/>
      <c r="AF680" s="90"/>
      <c r="AG680" s="90"/>
      <c r="AH680" s="90"/>
      <c r="AI680" s="90"/>
      <c r="AJ680" s="90"/>
      <c r="AK680" s="90"/>
      <c r="AL680" s="90"/>
      <c r="AM680" s="90"/>
      <c r="AN680" s="90"/>
      <c r="AO680" s="90"/>
      <c r="AP680" s="90"/>
      <c r="AQ680" s="90"/>
      <c r="AR680" s="90"/>
      <c r="AS680" s="90"/>
      <c r="AT680" s="90"/>
      <c r="AU680" s="90"/>
      <c r="AV680" s="90"/>
      <c r="AW680" s="90"/>
      <c r="AX680" s="90"/>
      <c r="AY680" s="90"/>
      <c r="AZ680" s="90"/>
      <c r="BA680" s="90"/>
      <c r="BB680" s="90"/>
      <c r="BC680" s="90"/>
      <c r="BD680" s="90"/>
      <c r="BE680" s="90"/>
      <c r="BF680" s="90"/>
      <c r="BG680" s="90"/>
      <c r="BH680" s="90"/>
      <c r="BI680" s="90"/>
      <c r="BJ680" s="90"/>
      <c r="BK680" s="90"/>
      <c r="BL680" s="90"/>
      <c r="BM680" s="90"/>
      <c r="BN680" s="90"/>
      <c r="BO680" s="90"/>
      <c r="BP680" s="90"/>
      <c r="BQ680" s="90"/>
      <c r="BR680" s="90"/>
      <c r="BS680" s="90"/>
      <c r="BT680" s="90"/>
      <c r="BU680" s="90"/>
      <c r="BV680" s="90"/>
      <c r="BW680" s="90"/>
      <c r="BX680" s="90"/>
      <c r="BY680" s="90"/>
      <c r="BZ680" s="90"/>
      <c r="CA680" s="90"/>
    </row>
    <row r="681" spans="1:79" s="86" customFormat="1" x14ac:dyDescent="0.2">
      <c r="A681" s="150"/>
      <c r="B681" s="95"/>
      <c r="C681" s="95"/>
      <c r="D681" s="131"/>
      <c r="E681" s="146"/>
      <c r="F681" s="90"/>
      <c r="G681" s="90"/>
      <c r="H681" s="90"/>
      <c r="I681" s="90"/>
      <c r="J681" s="90"/>
      <c r="K681" s="90"/>
      <c r="L681" s="90"/>
      <c r="M681" s="90"/>
      <c r="N681" s="90"/>
      <c r="O681" s="90"/>
      <c r="P681" s="90"/>
      <c r="Q681" s="90"/>
      <c r="R681" s="90"/>
      <c r="S681" s="90"/>
      <c r="T681" s="90"/>
      <c r="U681" s="90"/>
      <c r="V681" s="90"/>
      <c r="W681" s="90"/>
      <c r="X681" s="90"/>
      <c r="Y681" s="90"/>
      <c r="Z681" s="90"/>
      <c r="AA681" s="90"/>
      <c r="AB681" s="90"/>
      <c r="AC681" s="90"/>
      <c r="AD681" s="90"/>
      <c r="AE681" s="90"/>
      <c r="AF681" s="90"/>
      <c r="AG681" s="90"/>
      <c r="AH681" s="90"/>
      <c r="AI681" s="90"/>
      <c r="AJ681" s="90"/>
      <c r="AK681" s="90"/>
      <c r="AL681" s="90"/>
      <c r="AM681" s="90"/>
      <c r="AN681" s="90"/>
      <c r="AO681" s="90"/>
      <c r="AP681" s="90"/>
      <c r="AQ681" s="90"/>
      <c r="AR681" s="90"/>
      <c r="AS681" s="90"/>
      <c r="AT681" s="90"/>
      <c r="AU681" s="90"/>
      <c r="AV681" s="90"/>
      <c r="AW681" s="90"/>
      <c r="AX681" s="90"/>
      <c r="AY681" s="90"/>
      <c r="AZ681" s="90"/>
      <c r="BA681" s="90"/>
      <c r="BB681" s="90"/>
      <c r="BC681" s="90"/>
      <c r="BD681" s="90"/>
      <c r="BE681" s="90"/>
      <c r="BF681" s="90"/>
      <c r="BG681" s="90"/>
      <c r="BH681" s="90"/>
      <c r="BI681" s="90"/>
      <c r="BJ681" s="90"/>
      <c r="BK681" s="90"/>
      <c r="BL681" s="90"/>
      <c r="BM681" s="90"/>
      <c r="BN681" s="90"/>
      <c r="BO681" s="90"/>
      <c r="BP681" s="90"/>
      <c r="BQ681" s="90"/>
      <c r="BR681" s="90"/>
      <c r="BS681" s="90"/>
      <c r="BT681" s="90"/>
      <c r="BU681" s="90"/>
      <c r="BV681" s="90"/>
      <c r="BW681" s="90"/>
      <c r="BX681" s="90"/>
      <c r="BY681" s="90"/>
      <c r="BZ681" s="90"/>
      <c r="CA681" s="90"/>
    </row>
    <row r="682" spans="1:79" s="86" customFormat="1" x14ac:dyDescent="0.2">
      <c r="A682" s="150"/>
      <c r="B682" s="95"/>
      <c r="C682" s="95"/>
      <c r="D682" s="131"/>
      <c r="E682" s="146"/>
      <c r="F682" s="90"/>
      <c r="G682" s="90"/>
      <c r="H682" s="90"/>
      <c r="I682" s="90"/>
      <c r="J682" s="90"/>
      <c r="K682" s="90"/>
      <c r="L682" s="90"/>
      <c r="M682" s="90"/>
      <c r="N682" s="90"/>
      <c r="O682" s="90"/>
      <c r="P682" s="90"/>
      <c r="Q682" s="90"/>
      <c r="R682" s="90"/>
      <c r="S682" s="90"/>
      <c r="T682" s="90"/>
      <c r="U682" s="90"/>
      <c r="V682" s="90"/>
      <c r="W682" s="90"/>
      <c r="X682" s="90"/>
      <c r="Y682" s="90"/>
      <c r="Z682" s="90"/>
      <c r="AA682" s="90"/>
      <c r="AB682" s="90"/>
      <c r="AC682" s="90"/>
      <c r="AD682" s="90"/>
      <c r="AE682" s="90"/>
      <c r="AF682" s="90"/>
      <c r="AG682" s="90"/>
      <c r="AH682" s="90"/>
      <c r="AI682" s="90"/>
      <c r="AJ682" s="90"/>
      <c r="AK682" s="90"/>
      <c r="AL682" s="90"/>
      <c r="AM682" s="90"/>
      <c r="AN682" s="90"/>
      <c r="AO682" s="90"/>
      <c r="AP682" s="90"/>
      <c r="AQ682" s="90"/>
      <c r="AR682" s="90"/>
      <c r="AS682" s="90"/>
      <c r="AT682" s="90"/>
      <c r="AU682" s="90"/>
      <c r="AV682" s="90"/>
      <c r="AW682" s="90"/>
      <c r="AX682" s="90"/>
      <c r="AY682" s="90"/>
      <c r="AZ682" s="90"/>
      <c r="BA682" s="90"/>
      <c r="BB682" s="90"/>
      <c r="BC682" s="90"/>
      <c r="BD682" s="90"/>
      <c r="BE682" s="90"/>
      <c r="BF682" s="90"/>
      <c r="BG682" s="90"/>
      <c r="BH682" s="90"/>
      <c r="BI682" s="90"/>
      <c r="BJ682" s="90"/>
      <c r="BK682" s="90"/>
      <c r="BL682" s="90"/>
      <c r="BM682" s="90"/>
      <c r="BN682" s="90"/>
      <c r="BO682" s="90"/>
      <c r="BP682" s="90"/>
      <c r="BQ682" s="90"/>
      <c r="BR682" s="90"/>
      <c r="BS682" s="90"/>
      <c r="BT682" s="90"/>
      <c r="BU682" s="90"/>
      <c r="BV682" s="90"/>
      <c r="BW682" s="90"/>
      <c r="BX682" s="90"/>
      <c r="BY682" s="90"/>
      <c r="BZ682" s="90"/>
      <c r="CA682" s="90"/>
    </row>
    <row r="683" spans="1:79" s="86" customFormat="1" x14ac:dyDescent="0.2">
      <c r="A683" s="150"/>
      <c r="B683" s="95"/>
      <c r="C683" s="95"/>
      <c r="D683" s="131"/>
      <c r="E683" s="146"/>
      <c r="F683" s="90"/>
      <c r="G683" s="90"/>
      <c r="H683" s="90"/>
      <c r="I683" s="90"/>
      <c r="J683" s="90"/>
      <c r="K683" s="90"/>
      <c r="L683" s="90"/>
      <c r="M683" s="90"/>
      <c r="N683" s="90"/>
      <c r="O683" s="90"/>
      <c r="P683" s="90"/>
      <c r="Q683" s="90"/>
      <c r="R683" s="90"/>
      <c r="S683" s="90"/>
      <c r="T683" s="90"/>
      <c r="U683" s="90"/>
      <c r="V683" s="90"/>
      <c r="W683" s="90"/>
      <c r="X683" s="90"/>
      <c r="Y683" s="90"/>
      <c r="Z683" s="90"/>
      <c r="AA683" s="90"/>
      <c r="AB683" s="90"/>
      <c r="AC683" s="90"/>
      <c r="AD683" s="90"/>
      <c r="AE683" s="90"/>
      <c r="AF683" s="90"/>
      <c r="AG683" s="90"/>
      <c r="AH683" s="90"/>
      <c r="AI683" s="90"/>
      <c r="AJ683" s="90"/>
      <c r="AK683" s="90"/>
      <c r="AL683" s="90"/>
      <c r="AM683" s="90"/>
      <c r="AN683" s="90"/>
      <c r="AO683" s="90"/>
      <c r="AP683" s="90"/>
      <c r="AQ683" s="90"/>
      <c r="AR683" s="90"/>
      <c r="AS683" s="90"/>
      <c r="AT683" s="90"/>
      <c r="AU683" s="90"/>
      <c r="AV683" s="90"/>
      <c r="AW683" s="90"/>
      <c r="AX683" s="90"/>
      <c r="AY683" s="90"/>
      <c r="AZ683" s="90"/>
      <c r="BA683" s="90"/>
      <c r="BB683" s="90"/>
      <c r="BC683" s="90"/>
      <c r="BD683" s="90"/>
      <c r="BE683" s="90"/>
      <c r="BF683" s="90"/>
      <c r="BG683" s="90"/>
      <c r="BH683" s="90"/>
      <c r="BI683" s="90"/>
      <c r="BJ683" s="90"/>
      <c r="BK683" s="90"/>
      <c r="BL683" s="90"/>
      <c r="BM683" s="90"/>
      <c r="BN683" s="90"/>
      <c r="BO683" s="90"/>
      <c r="BP683" s="90"/>
      <c r="BQ683" s="90"/>
      <c r="BR683" s="90"/>
      <c r="BS683" s="90"/>
      <c r="BT683" s="90"/>
      <c r="BU683" s="90"/>
      <c r="BV683" s="90"/>
      <c r="BW683" s="90"/>
      <c r="BX683" s="90"/>
      <c r="BY683" s="90"/>
      <c r="BZ683" s="90"/>
      <c r="CA683" s="90"/>
    </row>
    <row r="684" spans="1:79" s="86" customFormat="1" x14ac:dyDescent="0.2">
      <c r="A684" s="150"/>
      <c r="B684" s="95"/>
      <c r="C684" s="95"/>
      <c r="D684" s="131"/>
      <c r="E684" s="146"/>
      <c r="F684" s="90"/>
      <c r="G684" s="90"/>
      <c r="H684" s="90"/>
      <c r="I684" s="90"/>
      <c r="J684" s="90"/>
      <c r="K684" s="90"/>
      <c r="L684" s="90"/>
      <c r="M684" s="90"/>
      <c r="N684" s="90"/>
      <c r="O684" s="90"/>
      <c r="P684" s="90"/>
      <c r="Q684" s="90"/>
      <c r="R684" s="90"/>
      <c r="S684" s="90"/>
      <c r="T684" s="90"/>
      <c r="U684" s="90"/>
      <c r="V684" s="90"/>
      <c r="W684" s="90"/>
      <c r="X684" s="90"/>
      <c r="Y684" s="90"/>
      <c r="Z684" s="90"/>
      <c r="AA684" s="90"/>
      <c r="AB684" s="90"/>
      <c r="AC684" s="90"/>
      <c r="AD684" s="90"/>
      <c r="AE684" s="90"/>
      <c r="AF684" s="90"/>
      <c r="AG684" s="90"/>
      <c r="AH684" s="90"/>
      <c r="AI684" s="90"/>
      <c r="AJ684" s="90"/>
      <c r="AK684" s="90"/>
      <c r="AL684" s="90"/>
      <c r="AM684" s="90"/>
      <c r="AN684" s="90"/>
      <c r="AO684" s="90"/>
      <c r="AP684" s="90"/>
      <c r="AQ684" s="90"/>
      <c r="AR684" s="90"/>
      <c r="AS684" s="90"/>
      <c r="AT684" s="90"/>
      <c r="AU684" s="90"/>
      <c r="AV684" s="90"/>
      <c r="AW684" s="90"/>
      <c r="AX684" s="90"/>
      <c r="AY684" s="90"/>
      <c r="AZ684" s="90"/>
      <c r="BA684" s="90"/>
      <c r="BB684" s="90"/>
      <c r="BC684" s="90"/>
      <c r="BD684" s="90"/>
      <c r="BE684" s="90"/>
      <c r="BF684" s="90"/>
      <c r="BG684" s="90"/>
      <c r="BH684" s="90"/>
      <c r="BI684" s="90"/>
      <c r="BJ684" s="90"/>
      <c r="BK684" s="90"/>
      <c r="BL684" s="90"/>
      <c r="BM684" s="90"/>
      <c r="BN684" s="90"/>
      <c r="BO684" s="90"/>
      <c r="BP684" s="90"/>
      <c r="BQ684" s="90"/>
      <c r="BR684" s="90"/>
      <c r="BS684" s="90"/>
      <c r="BT684" s="90"/>
      <c r="BU684" s="90"/>
      <c r="BV684" s="90"/>
      <c r="BW684" s="90"/>
      <c r="BX684" s="90"/>
      <c r="BY684" s="90"/>
      <c r="BZ684" s="90"/>
      <c r="CA684" s="90"/>
    </row>
    <row r="685" spans="1:79" s="86" customFormat="1" x14ac:dyDescent="0.2">
      <c r="A685" s="150"/>
      <c r="B685" s="95"/>
      <c r="C685" s="95"/>
      <c r="D685" s="131"/>
      <c r="E685" s="146"/>
      <c r="F685" s="90"/>
      <c r="G685" s="90"/>
      <c r="H685" s="90"/>
      <c r="I685" s="90"/>
      <c r="J685" s="90"/>
      <c r="K685" s="90"/>
      <c r="L685" s="90"/>
      <c r="M685" s="90"/>
      <c r="N685" s="90"/>
      <c r="O685" s="90"/>
      <c r="P685" s="90"/>
      <c r="Q685" s="90"/>
      <c r="R685" s="90"/>
      <c r="S685" s="90"/>
      <c r="T685" s="90"/>
      <c r="U685" s="90"/>
      <c r="V685" s="90"/>
      <c r="W685" s="90"/>
      <c r="X685" s="90"/>
      <c r="Y685" s="90"/>
      <c r="Z685" s="90"/>
      <c r="AA685" s="90"/>
      <c r="AB685" s="90"/>
      <c r="AC685" s="90"/>
      <c r="AD685" s="90"/>
      <c r="AE685" s="90"/>
      <c r="AF685" s="90"/>
      <c r="AG685" s="90"/>
      <c r="AH685" s="90"/>
      <c r="AI685" s="90"/>
      <c r="AJ685" s="90"/>
      <c r="AK685" s="90"/>
      <c r="AL685" s="90"/>
      <c r="AM685" s="90"/>
      <c r="AN685" s="90"/>
      <c r="AO685" s="90"/>
      <c r="AP685" s="90"/>
      <c r="AQ685" s="90"/>
      <c r="AR685" s="90"/>
      <c r="AS685" s="90"/>
      <c r="AT685" s="90"/>
      <c r="AU685" s="90"/>
      <c r="AV685" s="90"/>
      <c r="AW685" s="90"/>
      <c r="AX685" s="90"/>
      <c r="AY685" s="90"/>
      <c r="AZ685" s="90"/>
      <c r="BA685" s="90"/>
      <c r="BB685" s="90"/>
      <c r="BC685" s="90"/>
      <c r="BD685" s="90"/>
      <c r="BE685" s="90"/>
      <c r="BF685" s="90"/>
      <c r="BG685" s="90"/>
      <c r="BH685" s="90"/>
      <c r="BI685" s="90"/>
      <c r="BJ685" s="90"/>
      <c r="BK685" s="90"/>
      <c r="BL685" s="90"/>
      <c r="BM685" s="90"/>
      <c r="BN685" s="90"/>
      <c r="BO685" s="90"/>
      <c r="BP685" s="90"/>
      <c r="BQ685" s="90"/>
      <c r="BR685" s="90"/>
      <c r="BS685" s="90"/>
      <c r="BT685" s="90"/>
      <c r="BU685" s="90"/>
      <c r="BV685" s="90"/>
      <c r="BW685" s="90"/>
      <c r="BX685" s="90"/>
      <c r="BY685" s="90"/>
      <c r="BZ685" s="90"/>
      <c r="CA685" s="90"/>
    </row>
    <row r="686" spans="1:79" s="86" customFormat="1" x14ac:dyDescent="0.2">
      <c r="A686" s="150"/>
      <c r="B686" s="95"/>
      <c r="C686" s="95"/>
      <c r="D686" s="131"/>
      <c r="E686" s="146"/>
      <c r="F686" s="90"/>
      <c r="G686" s="90"/>
      <c r="H686" s="90"/>
      <c r="I686" s="90"/>
      <c r="J686" s="90"/>
      <c r="K686" s="90"/>
      <c r="L686" s="90"/>
      <c r="M686" s="90"/>
      <c r="N686" s="90"/>
      <c r="O686" s="90"/>
      <c r="P686" s="90"/>
      <c r="Q686" s="90"/>
      <c r="R686" s="90"/>
      <c r="S686" s="90"/>
      <c r="T686" s="90"/>
      <c r="U686" s="90"/>
      <c r="V686" s="90"/>
      <c r="W686" s="90"/>
      <c r="X686" s="90"/>
      <c r="Y686" s="90"/>
      <c r="Z686" s="90"/>
      <c r="AA686" s="90"/>
      <c r="AB686" s="90"/>
      <c r="AC686" s="90"/>
      <c r="AD686" s="90"/>
      <c r="AE686" s="90"/>
      <c r="AF686" s="90"/>
      <c r="AG686" s="90"/>
      <c r="AH686" s="90"/>
      <c r="AI686" s="90"/>
      <c r="AJ686" s="90"/>
      <c r="AK686" s="90"/>
      <c r="AL686" s="90"/>
      <c r="AM686" s="90"/>
      <c r="AN686" s="90"/>
      <c r="AO686" s="90"/>
      <c r="AP686" s="90"/>
      <c r="AQ686" s="90"/>
      <c r="AR686" s="90"/>
      <c r="AS686" s="90"/>
      <c r="AT686" s="90"/>
      <c r="AU686" s="90"/>
      <c r="AV686" s="90"/>
      <c r="AW686" s="90"/>
      <c r="AX686" s="90"/>
      <c r="AY686" s="90"/>
      <c r="AZ686" s="90"/>
      <c r="BA686" s="90"/>
      <c r="BB686" s="90"/>
      <c r="BC686" s="90"/>
      <c r="BD686" s="90"/>
      <c r="BE686" s="90"/>
      <c r="BF686" s="90"/>
      <c r="BG686" s="90"/>
      <c r="BH686" s="90"/>
      <c r="BI686" s="90"/>
      <c r="BJ686" s="90"/>
      <c r="BK686" s="90"/>
      <c r="BL686" s="90"/>
      <c r="BM686" s="90"/>
      <c r="BN686" s="90"/>
      <c r="BO686" s="90"/>
      <c r="BP686" s="90"/>
      <c r="BQ686" s="90"/>
      <c r="BR686" s="90"/>
      <c r="BS686" s="90"/>
      <c r="BT686" s="90"/>
      <c r="BU686" s="90"/>
      <c r="BV686" s="90"/>
      <c r="BW686" s="90"/>
      <c r="BX686" s="90"/>
      <c r="BY686" s="90"/>
      <c r="BZ686" s="90"/>
      <c r="CA686" s="90"/>
    </row>
    <row r="687" spans="1:79" s="86" customFormat="1" x14ac:dyDescent="0.2">
      <c r="A687" s="150"/>
      <c r="B687" s="95"/>
      <c r="C687" s="95"/>
      <c r="D687" s="131"/>
      <c r="E687" s="146"/>
      <c r="F687" s="90"/>
      <c r="G687" s="90"/>
      <c r="H687" s="90"/>
      <c r="I687" s="90"/>
      <c r="J687" s="90"/>
      <c r="K687" s="90"/>
      <c r="L687" s="90"/>
      <c r="M687" s="90"/>
      <c r="N687" s="90"/>
      <c r="O687" s="90"/>
      <c r="P687" s="90"/>
      <c r="Q687" s="90"/>
      <c r="R687" s="90"/>
      <c r="S687" s="90"/>
      <c r="T687" s="90"/>
      <c r="U687" s="90"/>
      <c r="V687" s="90"/>
      <c r="W687" s="90"/>
      <c r="X687" s="90"/>
      <c r="Y687" s="90"/>
      <c r="Z687" s="90"/>
      <c r="AA687" s="90"/>
      <c r="AB687" s="90"/>
      <c r="AC687" s="90"/>
      <c r="AD687" s="90"/>
      <c r="AE687" s="90"/>
      <c r="AF687" s="90"/>
      <c r="AG687" s="90"/>
      <c r="AH687" s="90"/>
      <c r="AI687" s="90"/>
      <c r="AJ687" s="90"/>
      <c r="AK687" s="90"/>
      <c r="AL687" s="90"/>
      <c r="AM687" s="90"/>
      <c r="AN687" s="90"/>
      <c r="AO687" s="90"/>
      <c r="AP687" s="90"/>
      <c r="AQ687" s="90"/>
      <c r="AR687" s="90"/>
      <c r="AS687" s="90"/>
      <c r="AT687" s="90"/>
      <c r="AU687" s="90"/>
      <c r="AV687" s="90"/>
      <c r="AW687" s="90"/>
      <c r="AX687" s="90"/>
      <c r="AY687" s="90"/>
      <c r="AZ687" s="90"/>
      <c r="BA687" s="90"/>
      <c r="BB687" s="90"/>
      <c r="BC687" s="90"/>
      <c r="BD687" s="90"/>
      <c r="BE687" s="90"/>
      <c r="BF687" s="90"/>
      <c r="BG687" s="90"/>
      <c r="BH687" s="90"/>
      <c r="BI687" s="90"/>
      <c r="BJ687" s="90"/>
      <c r="BK687" s="90"/>
      <c r="BL687" s="90"/>
      <c r="BM687" s="90"/>
      <c r="BN687" s="90"/>
      <c r="BO687" s="90"/>
      <c r="BP687" s="90"/>
      <c r="BQ687" s="90"/>
      <c r="BR687" s="90"/>
      <c r="BS687" s="90"/>
      <c r="BT687" s="90"/>
      <c r="BU687" s="90"/>
      <c r="BV687" s="90"/>
      <c r="BW687" s="90"/>
      <c r="BX687" s="90"/>
      <c r="BY687" s="90"/>
      <c r="BZ687" s="90"/>
      <c r="CA687" s="90"/>
    </row>
    <row r="688" spans="1:79" s="86" customFormat="1" x14ac:dyDescent="0.2">
      <c r="A688" s="150"/>
      <c r="B688" s="95"/>
      <c r="C688" s="95"/>
      <c r="D688" s="131"/>
      <c r="E688" s="146"/>
      <c r="F688" s="90"/>
      <c r="G688" s="90"/>
      <c r="H688" s="90"/>
      <c r="I688" s="90"/>
      <c r="J688" s="90"/>
      <c r="K688" s="90"/>
      <c r="L688" s="90"/>
      <c r="M688" s="90"/>
      <c r="N688" s="90"/>
      <c r="O688" s="90"/>
      <c r="P688" s="90"/>
      <c r="Q688" s="90"/>
      <c r="R688" s="90"/>
      <c r="S688" s="90"/>
      <c r="T688" s="90"/>
      <c r="U688" s="90"/>
      <c r="V688" s="90"/>
      <c r="W688" s="90"/>
      <c r="X688" s="90"/>
      <c r="Y688" s="90"/>
      <c r="Z688" s="90"/>
      <c r="AA688" s="90"/>
      <c r="AB688" s="90"/>
      <c r="AC688" s="90"/>
      <c r="AD688" s="90"/>
      <c r="AE688" s="90"/>
      <c r="AF688" s="90"/>
      <c r="AG688" s="90"/>
      <c r="AH688" s="90"/>
      <c r="AI688" s="90"/>
      <c r="AJ688" s="90"/>
      <c r="AK688" s="90"/>
      <c r="AL688" s="90"/>
      <c r="AM688" s="90"/>
      <c r="AN688" s="90"/>
      <c r="AO688" s="90"/>
      <c r="AP688" s="90"/>
      <c r="AQ688" s="90"/>
      <c r="AR688" s="90"/>
      <c r="AS688" s="90"/>
      <c r="AT688" s="90"/>
      <c r="AU688" s="90"/>
      <c r="AV688" s="90"/>
      <c r="AW688" s="90"/>
      <c r="AX688" s="90"/>
      <c r="AY688" s="90"/>
      <c r="AZ688" s="90"/>
      <c r="BA688" s="90"/>
      <c r="BB688" s="90"/>
      <c r="BC688" s="90"/>
      <c r="BD688" s="90"/>
      <c r="BE688" s="90"/>
      <c r="BF688" s="90"/>
      <c r="BG688" s="90"/>
      <c r="BH688" s="90"/>
      <c r="BI688" s="90"/>
      <c r="BJ688" s="90"/>
      <c r="BK688" s="90"/>
      <c r="BL688" s="90"/>
      <c r="BM688" s="90"/>
      <c r="BN688" s="90"/>
      <c r="BO688" s="90"/>
      <c r="BP688" s="90"/>
      <c r="BQ688" s="90"/>
      <c r="BR688" s="90"/>
      <c r="BS688" s="90"/>
      <c r="BT688" s="90"/>
      <c r="BU688" s="90"/>
      <c r="BV688" s="90"/>
      <c r="BW688" s="90"/>
      <c r="BX688" s="90"/>
      <c r="BY688" s="90"/>
      <c r="BZ688" s="90"/>
      <c r="CA688" s="90"/>
    </row>
    <row r="689" spans="1:79" s="86" customFormat="1" x14ac:dyDescent="0.2">
      <c r="A689" s="150"/>
      <c r="B689" s="95"/>
      <c r="C689" s="95"/>
      <c r="D689" s="131"/>
      <c r="E689" s="146"/>
      <c r="F689" s="90"/>
      <c r="G689" s="90"/>
      <c r="H689" s="90"/>
      <c r="I689" s="90"/>
      <c r="J689" s="90"/>
      <c r="K689" s="90"/>
      <c r="L689" s="90"/>
      <c r="M689" s="90"/>
      <c r="N689" s="90"/>
      <c r="O689" s="90"/>
      <c r="P689" s="90"/>
      <c r="Q689" s="90"/>
      <c r="R689" s="90"/>
      <c r="S689" s="90"/>
      <c r="T689" s="90"/>
      <c r="U689" s="90"/>
      <c r="V689" s="90"/>
      <c r="W689" s="90"/>
      <c r="X689" s="90"/>
      <c r="Y689" s="90"/>
      <c r="Z689" s="90"/>
      <c r="AA689" s="90"/>
      <c r="AB689" s="90"/>
      <c r="AC689" s="90"/>
      <c r="AD689" s="90"/>
      <c r="AE689" s="90"/>
      <c r="AF689" s="90"/>
      <c r="AG689" s="90"/>
      <c r="AH689" s="90"/>
      <c r="AI689" s="90"/>
      <c r="AJ689" s="90"/>
      <c r="AK689" s="90"/>
      <c r="AL689" s="90"/>
      <c r="AM689" s="90"/>
      <c r="AN689" s="90"/>
      <c r="AO689" s="90"/>
      <c r="AP689" s="90"/>
      <c r="AQ689" s="90"/>
      <c r="AR689" s="90"/>
      <c r="AS689" s="90"/>
      <c r="AT689" s="90"/>
      <c r="AU689" s="90"/>
      <c r="AV689" s="90"/>
      <c r="AW689" s="90"/>
      <c r="AX689" s="90"/>
      <c r="AY689" s="90"/>
      <c r="AZ689" s="90"/>
      <c r="BA689" s="90"/>
      <c r="BB689" s="90"/>
      <c r="BC689" s="90"/>
      <c r="BD689" s="90"/>
      <c r="BE689" s="90"/>
      <c r="BF689" s="90"/>
      <c r="BG689" s="90"/>
      <c r="BH689" s="90"/>
      <c r="BI689" s="90"/>
      <c r="BJ689" s="90"/>
      <c r="BK689" s="90"/>
      <c r="BL689" s="90"/>
      <c r="BM689" s="90"/>
      <c r="BN689" s="90"/>
      <c r="BO689" s="90"/>
      <c r="BP689" s="90"/>
      <c r="BQ689" s="90"/>
      <c r="BR689" s="90"/>
      <c r="BS689" s="90"/>
      <c r="BT689" s="90"/>
      <c r="BU689" s="90"/>
      <c r="BV689" s="90"/>
      <c r="BW689" s="90"/>
      <c r="BX689" s="90"/>
      <c r="BY689" s="90"/>
      <c r="BZ689" s="90"/>
      <c r="CA689" s="90"/>
    </row>
    <row r="690" spans="1:79" s="86" customFormat="1" x14ac:dyDescent="0.2">
      <c r="A690" s="150"/>
      <c r="B690" s="95"/>
      <c r="C690" s="95"/>
      <c r="D690" s="131"/>
      <c r="E690" s="146"/>
      <c r="F690" s="90"/>
      <c r="G690" s="90"/>
      <c r="H690" s="90"/>
      <c r="I690" s="90"/>
      <c r="J690" s="90"/>
      <c r="K690" s="90"/>
      <c r="L690" s="90"/>
      <c r="M690" s="90"/>
      <c r="N690" s="90"/>
      <c r="O690" s="90"/>
      <c r="P690" s="90"/>
      <c r="Q690" s="90"/>
      <c r="R690" s="90"/>
      <c r="S690" s="90"/>
      <c r="T690" s="90"/>
      <c r="U690" s="90"/>
      <c r="V690" s="90"/>
      <c r="W690" s="90"/>
      <c r="X690" s="90"/>
      <c r="Y690" s="90"/>
      <c r="Z690" s="90"/>
      <c r="AA690" s="90"/>
      <c r="AB690" s="90"/>
      <c r="AC690" s="90"/>
      <c r="AD690" s="90"/>
      <c r="AE690" s="90"/>
      <c r="AF690" s="90"/>
      <c r="AG690" s="90"/>
      <c r="AH690" s="90"/>
      <c r="AI690" s="90"/>
      <c r="AJ690" s="90"/>
      <c r="AK690" s="90"/>
      <c r="AL690" s="90"/>
      <c r="AM690" s="90"/>
      <c r="AN690" s="90"/>
      <c r="AO690" s="90"/>
      <c r="AP690" s="90"/>
      <c r="AQ690" s="90"/>
      <c r="AR690" s="90"/>
      <c r="AS690" s="90"/>
      <c r="AT690" s="90"/>
      <c r="AU690" s="90"/>
      <c r="AV690" s="90"/>
      <c r="AW690" s="90"/>
      <c r="AX690" s="90"/>
      <c r="AY690" s="90"/>
      <c r="AZ690" s="90"/>
      <c r="BA690" s="90"/>
      <c r="BB690" s="90"/>
      <c r="BC690" s="90"/>
      <c r="BD690" s="90"/>
      <c r="BE690" s="90"/>
      <c r="BF690" s="90"/>
      <c r="BG690" s="90"/>
      <c r="BH690" s="90"/>
      <c r="BI690" s="90"/>
      <c r="BJ690" s="90"/>
      <c r="BK690" s="90"/>
      <c r="BL690" s="90"/>
      <c r="BM690" s="90"/>
      <c r="BN690" s="90"/>
      <c r="BO690" s="90"/>
      <c r="BP690" s="90"/>
      <c r="BQ690" s="90"/>
      <c r="BR690" s="90"/>
      <c r="BS690" s="90"/>
      <c r="BT690" s="90"/>
      <c r="BU690" s="90"/>
      <c r="BV690" s="90"/>
      <c r="BW690" s="90"/>
      <c r="BX690" s="90"/>
      <c r="BY690" s="90"/>
      <c r="BZ690" s="90"/>
      <c r="CA690" s="90"/>
    </row>
    <row r="691" spans="1:79" s="86" customFormat="1" x14ac:dyDescent="0.2">
      <c r="A691" s="150"/>
      <c r="B691" s="95"/>
      <c r="C691" s="95"/>
      <c r="D691" s="131"/>
      <c r="E691" s="146"/>
      <c r="F691" s="90"/>
      <c r="G691" s="90"/>
      <c r="H691" s="90"/>
      <c r="I691" s="90"/>
      <c r="J691" s="90"/>
      <c r="K691" s="90"/>
      <c r="L691" s="90"/>
      <c r="M691" s="90"/>
      <c r="N691" s="90"/>
      <c r="O691" s="90"/>
      <c r="P691" s="90"/>
      <c r="Q691" s="90"/>
      <c r="R691" s="90"/>
      <c r="S691" s="90"/>
      <c r="T691" s="90"/>
      <c r="U691" s="90"/>
      <c r="V691" s="90"/>
      <c r="W691" s="90"/>
      <c r="X691" s="90"/>
      <c r="Y691" s="90"/>
      <c r="Z691" s="90"/>
      <c r="AA691" s="90"/>
      <c r="AB691" s="90"/>
      <c r="AC691" s="90"/>
      <c r="AD691" s="90"/>
      <c r="AE691" s="90"/>
      <c r="AF691" s="90"/>
      <c r="AG691" s="90"/>
      <c r="AH691" s="90"/>
      <c r="AI691" s="90"/>
      <c r="AJ691" s="90"/>
      <c r="AK691" s="90"/>
      <c r="AL691" s="90"/>
      <c r="AM691" s="90"/>
      <c r="AN691" s="90"/>
      <c r="AO691" s="90"/>
      <c r="AP691" s="90"/>
      <c r="AQ691" s="90"/>
      <c r="AR691" s="90"/>
      <c r="AS691" s="90"/>
      <c r="AT691" s="90"/>
      <c r="AU691" s="90"/>
      <c r="AV691" s="90"/>
      <c r="AW691" s="90"/>
      <c r="AX691" s="90"/>
      <c r="AY691" s="90"/>
      <c r="AZ691" s="90"/>
      <c r="BA691" s="90"/>
      <c r="BB691" s="90"/>
      <c r="BC691" s="90"/>
      <c r="BD691" s="90"/>
      <c r="BE691" s="90"/>
      <c r="BF691" s="90"/>
      <c r="BG691" s="90"/>
      <c r="BH691" s="90"/>
      <c r="BI691" s="90"/>
      <c r="BJ691" s="90"/>
      <c r="BK691" s="90"/>
      <c r="BL691" s="90"/>
      <c r="BM691" s="90"/>
      <c r="BN691" s="90"/>
      <c r="BO691" s="90"/>
      <c r="BP691" s="90"/>
      <c r="BQ691" s="90"/>
      <c r="BR691" s="90"/>
      <c r="BS691" s="90"/>
      <c r="BT691" s="90"/>
      <c r="BU691" s="90"/>
      <c r="BV691" s="90"/>
      <c r="BW691" s="90"/>
      <c r="BX691" s="90"/>
      <c r="BY691" s="90"/>
      <c r="BZ691" s="90"/>
      <c r="CA691" s="90"/>
    </row>
    <row r="692" spans="1:79" s="86" customFormat="1" x14ac:dyDescent="0.2">
      <c r="A692" s="150"/>
      <c r="B692" s="95"/>
      <c r="C692" s="95"/>
      <c r="D692" s="131"/>
      <c r="E692" s="160"/>
      <c r="F692" s="90"/>
      <c r="G692" s="90"/>
      <c r="H692" s="90"/>
      <c r="I692" s="90"/>
      <c r="J692" s="90"/>
      <c r="K692" s="90"/>
      <c r="L692" s="90"/>
      <c r="M692" s="90"/>
      <c r="N692" s="90"/>
      <c r="O692" s="90"/>
      <c r="P692" s="90"/>
      <c r="Q692" s="90"/>
      <c r="R692" s="90"/>
      <c r="S692" s="90"/>
      <c r="T692" s="90"/>
      <c r="U692" s="90"/>
      <c r="V692" s="90"/>
      <c r="W692" s="90"/>
      <c r="X692" s="90"/>
      <c r="Y692" s="90"/>
      <c r="Z692" s="90"/>
      <c r="AA692" s="90"/>
      <c r="AB692" s="90"/>
      <c r="AC692" s="90"/>
      <c r="AD692" s="90"/>
      <c r="AE692" s="90"/>
      <c r="AF692" s="90"/>
      <c r="AG692" s="90"/>
      <c r="AH692" s="90"/>
      <c r="AI692" s="90"/>
      <c r="AJ692" s="90"/>
      <c r="AK692" s="90"/>
      <c r="AL692" s="90"/>
      <c r="AM692" s="90"/>
      <c r="AN692" s="90"/>
      <c r="AO692" s="90"/>
      <c r="AP692" s="90"/>
      <c r="AQ692" s="90"/>
      <c r="AR692" s="90"/>
      <c r="AS692" s="90"/>
      <c r="AT692" s="90"/>
      <c r="AU692" s="90"/>
      <c r="AV692" s="90"/>
      <c r="AW692" s="90"/>
      <c r="AX692" s="90"/>
      <c r="AY692" s="90"/>
      <c r="AZ692" s="90"/>
      <c r="BA692" s="90"/>
      <c r="BB692" s="90"/>
      <c r="BC692" s="90"/>
      <c r="BD692" s="90"/>
      <c r="BE692" s="90"/>
      <c r="BF692" s="90"/>
      <c r="BG692" s="90"/>
      <c r="BH692" s="90"/>
      <c r="BI692" s="90"/>
      <c r="BJ692" s="90"/>
      <c r="BK692" s="90"/>
      <c r="BL692" s="90"/>
      <c r="BM692" s="90"/>
      <c r="BN692" s="90"/>
      <c r="BO692" s="90"/>
      <c r="BP692" s="90"/>
      <c r="BQ692" s="90"/>
      <c r="BR692" s="90"/>
      <c r="BS692" s="90"/>
      <c r="BT692" s="90"/>
      <c r="BU692" s="90"/>
      <c r="BV692" s="90"/>
      <c r="BW692" s="90"/>
      <c r="BX692" s="90"/>
      <c r="BY692" s="90"/>
      <c r="BZ692" s="90"/>
      <c r="CA692" s="90"/>
    </row>
    <row r="693" spans="1:79" s="86" customFormat="1" x14ac:dyDescent="0.2">
      <c r="A693" s="150"/>
      <c r="B693" s="95"/>
      <c r="C693" s="95"/>
      <c r="D693" s="131"/>
      <c r="E693" s="146"/>
      <c r="F693" s="90"/>
      <c r="G693" s="90"/>
      <c r="H693" s="90"/>
      <c r="I693" s="90"/>
      <c r="J693" s="90"/>
      <c r="K693" s="90"/>
      <c r="L693" s="90"/>
      <c r="M693" s="90"/>
      <c r="N693" s="90"/>
      <c r="O693" s="90"/>
      <c r="P693" s="90"/>
      <c r="Q693" s="90"/>
      <c r="R693" s="90"/>
      <c r="S693" s="90"/>
      <c r="T693" s="90"/>
      <c r="U693" s="90"/>
      <c r="V693" s="90"/>
      <c r="W693" s="90"/>
      <c r="X693" s="90"/>
      <c r="Y693" s="90"/>
      <c r="Z693" s="90"/>
      <c r="AA693" s="90"/>
      <c r="AB693" s="90"/>
      <c r="AC693" s="90"/>
      <c r="AD693" s="90"/>
      <c r="AE693" s="90"/>
      <c r="AF693" s="90"/>
      <c r="AG693" s="90"/>
      <c r="AH693" s="90"/>
      <c r="AI693" s="90"/>
      <c r="AJ693" s="90"/>
      <c r="AK693" s="90"/>
      <c r="AL693" s="90"/>
      <c r="AM693" s="90"/>
      <c r="AN693" s="90"/>
      <c r="AO693" s="90"/>
      <c r="AP693" s="90"/>
      <c r="AQ693" s="90"/>
      <c r="AR693" s="90"/>
      <c r="AS693" s="90"/>
      <c r="AT693" s="90"/>
      <c r="AU693" s="90"/>
      <c r="AV693" s="90"/>
      <c r="AW693" s="90"/>
      <c r="AX693" s="90"/>
      <c r="AY693" s="90"/>
      <c r="AZ693" s="90"/>
      <c r="BA693" s="90"/>
      <c r="BB693" s="90"/>
      <c r="BC693" s="90"/>
      <c r="BD693" s="90"/>
      <c r="BE693" s="90"/>
      <c r="BF693" s="90"/>
      <c r="BG693" s="90"/>
      <c r="BH693" s="90"/>
      <c r="BI693" s="90"/>
      <c r="BJ693" s="90"/>
      <c r="BK693" s="90"/>
      <c r="BL693" s="90"/>
      <c r="BM693" s="90"/>
      <c r="BN693" s="90"/>
      <c r="BO693" s="90"/>
      <c r="BP693" s="90"/>
      <c r="BQ693" s="90"/>
      <c r="BR693" s="90"/>
      <c r="BS693" s="90"/>
      <c r="BT693" s="90"/>
      <c r="BU693" s="90"/>
      <c r="BV693" s="90"/>
      <c r="BW693" s="90"/>
      <c r="BX693" s="90"/>
      <c r="BY693" s="90"/>
      <c r="BZ693" s="90"/>
      <c r="CA693" s="90"/>
    </row>
    <row r="694" spans="1:79" s="86" customFormat="1" x14ac:dyDescent="0.2">
      <c r="A694" s="150"/>
      <c r="B694" s="95"/>
      <c r="C694" s="95"/>
      <c r="D694" s="131"/>
      <c r="E694" s="153"/>
      <c r="F694" s="90"/>
      <c r="G694" s="90"/>
      <c r="H694" s="90"/>
      <c r="I694" s="90"/>
      <c r="J694" s="90"/>
      <c r="K694" s="90"/>
      <c r="L694" s="90"/>
      <c r="M694" s="90"/>
      <c r="N694" s="90"/>
      <c r="O694" s="90"/>
      <c r="P694" s="90"/>
      <c r="Q694" s="90"/>
      <c r="R694" s="90"/>
      <c r="S694" s="90"/>
      <c r="T694" s="90"/>
      <c r="U694" s="90"/>
      <c r="V694" s="90"/>
      <c r="W694" s="90"/>
      <c r="X694" s="90"/>
      <c r="Y694" s="90"/>
      <c r="Z694" s="90"/>
      <c r="AA694" s="90"/>
      <c r="AB694" s="90"/>
      <c r="AC694" s="90"/>
      <c r="AD694" s="90"/>
      <c r="AE694" s="90"/>
      <c r="AF694" s="90"/>
      <c r="AG694" s="90"/>
      <c r="AH694" s="90"/>
      <c r="AI694" s="90"/>
      <c r="AJ694" s="90"/>
      <c r="AK694" s="90"/>
      <c r="AL694" s="90"/>
      <c r="AM694" s="90"/>
      <c r="AN694" s="90"/>
      <c r="AO694" s="90"/>
      <c r="AP694" s="90"/>
      <c r="AQ694" s="90"/>
      <c r="AR694" s="90"/>
      <c r="AS694" s="90"/>
      <c r="AT694" s="90"/>
      <c r="AU694" s="90"/>
      <c r="AV694" s="90"/>
      <c r="AW694" s="90"/>
      <c r="AX694" s="90"/>
      <c r="AY694" s="90"/>
      <c r="AZ694" s="90"/>
      <c r="BA694" s="90"/>
      <c r="BB694" s="90"/>
      <c r="BC694" s="90"/>
      <c r="BD694" s="90"/>
      <c r="BE694" s="90"/>
      <c r="BF694" s="90"/>
      <c r="BG694" s="90"/>
      <c r="BH694" s="90"/>
      <c r="BI694" s="90"/>
      <c r="BJ694" s="90"/>
      <c r="BK694" s="90"/>
      <c r="BL694" s="90"/>
      <c r="BM694" s="90"/>
      <c r="BN694" s="90"/>
      <c r="BO694" s="90"/>
      <c r="BP694" s="90"/>
      <c r="BQ694" s="90"/>
      <c r="BR694" s="90"/>
      <c r="BS694" s="90"/>
      <c r="BT694" s="90"/>
      <c r="BU694" s="90"/>
      <c r="BV694" s="90"/>
      <c r="BW694" s="90"/>
      <c r="BX694" s="90"/>
      <c r="BY694" s="90"/>
      <c r="BZ694" s="90"/>
      <c r="CA694" s="90"/>
    </row>
    <row r="695" spans="1:79" s="86" customFormat="1" x14ac:dyDescent="0.2">
      <c r="A695" s="150"/>
      <c r="B695" s="95"/>
      <c r="C695" s="95"/>
      <c r="D695" s="131"/>
      <c r="E695" s="153"/>
      <c r="F695" s="90"/>
      <c r="G695" s="90"/>
      <c r="H695" s="90"/>
      <c r="I695" s="90"/>
      <c r="J695" s="90"/>
      <c r="K695" s="90"/>
      <c r="L695" s="90"/>
      <c r="M695" s="90"/>
      <c r="N695" s="90"/>
      <c r="O695" s="90"/>
      <c r="P695" s="90"/>
      <c r="Q695" s="90"/>
      <c r="R695" s="90"/>
      <c r="S695" s="90"/>
      <c r="T695" s="90"/>
      <c r="U695" s="90"/>
      <c r="V695" s="90"/>
      <c r="W695" s="90"/>
      <c r="X695" s="90"/>
      <c r="Y695" s="90"/>
      <c r="Z695" s="90"/>
      <c r="AA695" s="90"/>
      <c r="AB695" s="90"/>
      <c r="AC695" s="90"/>
      <c r="AD695" s="90"/>
      <c r="AE695" s="90"/>
      <c r="AF695" s="90"/>
      <c r="AG695" s="90"/>
      <c r="AH695" s="90"/>
      <c r="AI695" s="90"/>
      <c r="AJ695" s="90"/>
      <c r="AK695" s="90"/>
      <c r="AL695" s="90"/>
      <c r="AM695" s="90"/>
      <c r="AN695" s="90"/>
      <c r="AO695" s="90"/>
      <c r="AP695" s="90"/>
      <c r="AQ695" s="90"/>
      <c r="AR695" s="90"/>
      <c r="AS695" s="90"/>
      <c r="AT695" s="90"/>
      <c r="AU695" s="90"/>
      <c r="AV695" s="90"/>
      <c r="AW695" s="90"/>
      <c r="AX695" s="90"/>
      <c r="AY695" s="90"/>
      <c r="AZ695" s="90"/>
      <c r="BA695" s="90"/>
      <c r="BB695" s="90"/>
      <c r="BC695" s="90"/>
      <c r="BD695" s="90"/>
      <c r="BE695" s="90"/>
      <c r="BF695" s="90"/>
      <c r="BG695" s="90"/>
      <c r="BH695" s="90"/>
      <c r="BI695" s="90"/>
      <c r="BJ695" s="90"/>
      <c r="BK695" s="90"/>
      <c r="BL695" s="90"/>
      <c r="BM695" s="90"/>
      <c r="BN695" s="90"/>
      <c r="BO695" s="90"/>
      <c r="BP695" s="90"/>
      <c r="BQ695" s="90"/>
      <c r="BR695" s="90"/>
      <c r="BS695" s="90"/>
      <c r="BT695" s="90"/>
      <c r="BU695" s="90"/>
      <c r="BV695" s="90"/>
      <c r="BW695" s="90"/>
      <c r="BX695" s="90"/>
      <c r="BY695" s="90"/>
      <c r="BZ695" s="90"/>
      <c r="CA695" s="90"/>
    </row>
    <row r="696" spans="1:79" s="86" customFormat="1" x14ac:dyDescent="0.2">
      <c r="A696" s="150"/>
      <c r="B696" s="95"/>
      <c r="C696" s="95"/>
      <c r="D696" s="131"/>
      <c r="E696" s="153"/>
      <c r="F696" s="90"/>
      <c r="G696" s="90"/>
      <c r="H696" s="90"/>
      <c r="I696" s="90"/>
      <c r="J696" s="90"/>
      <c r="K696" s="90"/>
      <c r="L696" s="90"/>
      <c r="M696" s="90"/>
      <c r="N696" s="90"/>
      <c r="O696" s="90"/>
      <c r="P696" s="90"/>
      <c r="Q696" s="90"/>
      <c r="R696" s="90"/>
      <c r="S696" s="90"/>
      <c r="T696" s="90"/>
      <c r="U696" s="90"/>
      <c r="V696" s="90"/>
      <c r="W696" s="90"/>
      <c r="X696" s="90"/>
      <c r="Y696" s="90"/>
      <c r="Z696" s="90"/>
      <c r="AA696" s="90"/>
      <c r="AB696" s="90"/>
      <c r="AC696" s="90"/>
      <c r="AD696" s="90"/>
      <c r="AE696" s="90"/>
      <c r="AF696" s="90"/>
      <c r="AG696" s="90"/>
      <c r="AH696" s="90"/>
      <c r="AI696" s="90"/>
      <c r="AJ696" s="90"/>
      <c r="AK696" s="90"/>
      <c r="AL696" s="90"/>
      <c r="AM696" s="90"/>
      <c r="AN696" s="90"/>
      <c r="AO696" s="90"/>
      <c r="AP696" s="90"/>
      <c r="AQ696" s="90"/>
      <c r="AR696" s="90"/>
      <c r="AS696" s="90"/>
      <c r="AT696" s="90"/>
      <c r="AU696" s="90"/>
      <c r="AV696" s="90"/>
      <c r="AW696" s="90"/>
      <c r="AX696" s="90"/>
      <c r="AY696" s="90"/>
      <c r="AZ696" s="90"/>
      <c r="BA696" s="90"/>
      <c r="BB696" s="90"/>
      <c r="BC696" s="90"/>
      <c r="BD696" s="90"/>
      <c r="BE696" s="90"/>
      <c r="BF696" s="90"/>
      <c r="BG696" s="90"/>
      <c r="BH696" s="90"/>
      <c r="BI696" s="90"/>
      <c r="BJ696" s="90"/>
      <c r="BK696" s="90"/>
      <c r="BL696" s="90"/>
      <c r="BM696" s="90"/>
      <c r="BN696" s="90"/>
      <c r="BO696" s="90"/>
      <c r="BP696" s="90"/>
      <c r="BQ696" s="90"/>
      <c r="BR696" s="90"/>
      <c r="BS696" s="90"/>
      <c r="BT696" s="90"/>
      <c r="BU696" s="90"/>
      <c r="BV696" s="90"/>
      <c r="BW696" s="90"/>
      <c r="BX696" s="90"/>
      <c r="BY696" s="90"/>
      <c r="BZ696" s="90"/>
      <c r="CA696" s="90"/>
    </row>
    <row r="697" spans="1:79" s="86" customFormat="1" x14ac:dyDescent="0.2">
      <c r="A697" s="150"/>
      <c r="B697" s="95"/>
      <c r="C697" s="95"/>
      <c r="D697" s="131"/>
      <c r="E697" s="146"/>
      <c r="F697" s="90"/>
      <c r="G697" s="90"/>
      <c r="H697" s="90"/>
      <c r="I697" s="90"/>
      <c r="J697" s="90"/>
      <c r="K697" s="90"/>
      <c r="L697" s="90"/>
      <c r="M697" s="90"/>
      <c r="N697" s="90"/>
      <c r="O697" s="90"/>
      <c r="P697" s="90"/>
      <c r="Q697" s="90"/>
      <c r="R697" s="90"/>
      <c r="S697" s="90"/>
      <c r="T697" s="90"/>
      <c r="U697" s="90"/>
      <c r="V697" s="90"/>
      <c r="W697" s="90"/>
      <c r="X697" s="90"/>
      <c r="Y697" s="90"/>
      <c r="Z697" s="90"/>
      <c r="AA697" s="90"/>
      <c r="AB697" s="90"/>
      <c r="AC697" s="90"/>
      <c r="AD697" s="90"/>
      <c r="AE697" s="90"/>
      <c r="AF697" s="90"/>
      <c r="AG697" s="90"/>
      <c r="AH697" s="90"/>
      <c r="AI697" s="90"/>
      <c r="AJ697" s="90"/>
      <c r="AK697" s="90"/>
      <c r="AL697" s="90"/>
      <c r="AM697" s="90"/>
      <c r="AN697" s="90"/>
      <c r="AO697" s="90"/>
      <c r="AP697" s="90"/>
      <c r="AQ697" s="90"/>
      <c r="AR697" s="90"/>
      <c r="AS697" s="90"/>
      <c r="AT697" s="90"/>
      <c r="AU697" s="90"/>
      <c r="AV697" s="90"/>
      <c r="AW697" s="90"/>
      <c r="AX697" s="90"/>
      <c r="AY697" s="90"/>
      <c r="AZ697" s="90"/>
      <c r="BA697" s="90"/>
      <c r="BB697" s="90"/>
      <c r="BC697" s="90"/>
      <c r="BD697" s="90"/>
      <c r="BE697" s="90"/>
      <c r="BF697" s="90"/>
      <c r="BG697" s="90"/>
      <c r="BH697" s="90"/>
      <c r="BI697" s="90"/>
      <c r="BJ697" s="90"/>
      <c r="BK697" s="90"/>
      <c r="BL697" s="90"/>
      <c r="BM697" s="90"/>
      <c r="BN697" s="90"/>
      <c r="BO697" s="90"/>
      <c r="BP697" s="90"/>
      <c r="BQ697" s="90"/>
      <c r="BR697" s="90"/>
      <c r="BS697" s="90"/>
      <c r="BT697" s="90"/>
      <c r="BU697" s="90"/>
      <c r="BV697" s="90"/>
      <c r="BW697" s="90"/>
      <c r="BX697" s="90"/>
      <c r="BY697" s="90"/>
      <c r="BZ697" s="90"/>
      <c r="CA697" s="90"/>
    </row>
    <row r="698" spans="1:79" s="86" customFormat="1" x14ac:dyDescent="0.2">
      <c r="A698" s="150"/>
      <c r="B698" s="95"/>
      <c r="C698" s="95"/>
      <c r="D698" s="131"/>
      <c r="E698" s="146"/>
      <c r="F698" s="90"/>
      <c r="G698" s="90"/>
      <c r="H698" s="90"/>
      <c r="I698" s="90"/>
      <c r="J698" s="90"/>
      <c r="K698" s="90"/>
      <c r="L698" s="90"/>
      <c r="M698" s="90"/>
      <c r="N698" s="90"/>
      <c r="O698" s="90"/>
      <c r="P698" s="90"/>
      <c r="Q698" s="90"/>
      <c r="R698" s="90"/>
      <c r="S698" s="90"/>
      <c r="T698" s="90"/>
      <c r="U698" s="90"/>
      <c r="V698" s="90"/>
      <c r="W698" s="90"/>
      <c r="X698" s="90"/>
      <c r="Y698" s="90"/>
      <c r="Z698" s="90"/>
      <c r="AA698" s="90"/>
      <c r="AB698" s="90"/>
      <c r="AC698" s="90"/>
      <c r="AD698" s="90"/>
      <c r="AE698" s="90"/>
      <c r="AF698" s="90"/>
      <c r="AG698" s="90"/>
      <c r="AH698" s="90"/>
      <c r="AI698" s="90"/>
      <c r="AJ698" s="90"/>
      <c r="AK698" s="90"/>
      <c r="AL698" s="90"/>
      <c r="AM698" s="90"/>
      <c r="AN698" s="90"/>
      <c r="AO698" s="90"/>
      <c r="AP698" s="90"/>
      <c r="AQ698" s="90"/>
      <c r="AR698" s="90"/>
      <c r="AS698" s="90"/>
      <c r="AT698" s="90"/>
      <c r="AU698" s="90"/>
      <c r="AV698" s="90"/>
      <c r="AW698" s="90"/>
      <c r="AX698" s="90"/>
      <c r="AY698" s="90"/>
      <c r="AZ698" s="90"/>
      <c r="BA698" s="90"/>
      <c r="BB698" s="90"/>
      <c r="BC698" s="90"/>
      <c r="BD698" s="90"/>
      <c r="BE698" s="90"/>
      <c r="BF698" s="90"/>
      <c r="BG698" s="90"/>
      <c r="BH698" s="90"/>
      <c r="BI698" s="90"/>
      <c r="BJ698" s="90"/>
      <c r="BK698" s="90"/>
      <c r="BL698" s="90"/>
      <c r="BM698" s="90"/>
      <c r="BN698" s="90"/>
      <c r="BO698" s="90"/>
      <c r="BP698" s="90"/>
      <c r="BQ698" s="90"/>
      <c r="BR698" s="90"/>
      <c r="BS698" s="90"/>
      <c r="BT698" s="90"/>
      <c r="BU698" s="90"/>
      <c r="BV698" s="90"/>
      <c r="BW698" s="90"/>
      <c r="BX698" s="90"/>
      <c r="BY698" s="90"/>
      <c r="BZ698" s="90"/>
      <c r="CA698" s="90"/>
    </row>
    <row r="699" spans="1:79" s="86" customFormat="1" x14ac:dyDescent="0.2">
      <c r="A699" s="150"/>
      <c r="B699" s="95"/>
      <c r="C699" s="95"/>
      <c r="D699" s="131"/>
      <c r="E699" s="153"/>
      <c r="F699" s="90"/>
      <c r="G699" s="90"/>
      <c r="H699" s="90"/>
      <c r="I699" s="90"/>
      <c r="J699" s="90"/>
      <c r="K699" s="90"/>
      <c r="L699" s="90"/>
      <c r="M699" s="90"/>
      <c r="N699" s="90"/>
      <c r="O699" s="90"/>
      <c r="P699" s="90"/>
      <c r="Q699" s="90"/>
      <c r="R699" s="90"/>
      <c r="S699" s="90"/>
      <c r="T699" s="90"/>
      <c r="U699" s="90"/>
      <c r="V699" s="90"/>
      <c r="W699" s="90"/>
      <c r="X699" s="90"/>
      <c r="Y699" s="90"/>
      <c r="Z699" s="90"/>
      <c r="AA699" s="90"/>
      <c r="AB699" s="90"/>
      <c r="AC699" s="90"/>
      <c r="AD699" s="90"/>
      <c r="AE699" s="90"/>
      <c r="AF699" s="90"/>
      <c r="AG699" s="90"/>
      <c r="AH699" s="90"/>
      <c r="AI699" s="90"/>
      <c r="AJ699" s="90"/>
      <c r="AK699" s="90"/>
      <c r="AL699" s="90"/>
      <c r="AM699" s="90"/>
      <c r="AN699" s="90"/>
      <c r="AO699" s="90"/>
      <c r="AP699" s="90"/>
      <c r="AQ699" s="90"/>
      <c r="AR699" s="90"/>
      <c r="AS699" s="90"/>
      <c r="AT699" s="90"/>
      <c r="AU699" s="90"/>
      <c r="AV699" s="90"/>
      <c r="AW699" s="90"/>
      <c r="AX699" s="90"/>
      <c r="AY699" s="90"/>
      <c r="AZ699" s="90"/>
      <c r="BA699" s="90"/>
      <c r="BB699" s="90"/>
      <c r="BC699" s="90"/>
      <c r="BD699" s="90"/>
      <c r="BE699" s="90"/>
      <c r="BF699" s="90"/>
      <c r="BG699" s="90"/>
      <c r="BH699" s="90"/>
      <c r="BI699" s="90"/>
      <c r="BJ699" s="90"/>
      <c r="BK699" s="90"/>
      <c r="BL699" s="90"/>
      <c r="BM699" s="90"/>
      <c r="BN699" s="90"/>
      <c r="BO699" s="90"/>
      <c r="BP699" s="90"/>
      <c r="BQ699" s="90"/>
      <c r="BR699" s="90"/>
      <c r="BS699" s="90"/>
      <c r="BT699" s="90"/>
      <c r="BU699" s="90"/>
      <c r="BV699" s="90"/>
      <c r="BW699" s="90"/>
      <c r="BX699" s="90"/>
      <c r="BY699" s="90"/>
      <c r="BZ699" s="90"/>
      <c r="CA699" s="90"/>
    </row>
    <row r="700" spans="1:79" s="86" customFormat="1" x14ac:dyDescent="0.2">
      <c r="A700" s="150"/>
      <c r="B700" s="95"/>
      <c r="C700" s="95"/>
      <c r="D700" s="131"/>
      <c r="E700" s="146"/>
      <c r="F700" s="90"/>
      <c r="G700" s="90"/>
      <c r="H700" s="90"/>
      <c r="I700" s="90"/>
      <c r="J700" s="90"/>
      <c r="K700" s="90"/>
      <c r="L700" s="90"/>
      <c r="M700" s="90"/>
      <c r="N700" s="90"/>
      <c r="O700" s="90"/>
      <c r="P700" s="90"/>
      <c r="Q700" s="90"/>
      <c r="R700" s="90"/>
      <c r="S700" s="90"/>
      <c r="T700" s="90"/>
      <c r="U700" s="90"/>
      <c r="V700" s="90"/>
      <c r="W700" s="90"/>
      <c r="X700" s="90"/>
      <c r="Y700" s="90"/>
      <c r="Z700" s="90"/>
      <c r="AA700" s="90"/>
      <c r="AB700" s="90"/>
      <c r="AC700" s="90"/>
      <c r="AD700" s="90"/>
      <c r="AE700" s="90"/>
      <c r="AF700" s="90"/>
      <c r="AG700" s="90"/>
      <c r="AH700" s="90"/>
      <c r="AI700" s="90"/>
      <c r="AJ700" s="90"/>
      <c r="AK700" s="90"/>
      <c r="AL700" s="90"/>
      <c r="AM700" s="90"/>
      <c r="AN700" s="90"/>
      <c r="AO700" s="90"/>
      <c r="AP700" s="90"/>
      <c r="AQ700" s="90"/>
      <c r="AR700" s="90"/>
      <c r="AS700" s="90"/>
      <c r="AT700" s="90"/>
      <c r="AU700" s="90"/>
      <c r="AV700" s="90"/>
      <c r="AW700" s="90"/>
      <c r="AX700" s="90"/>
      <c r="AY700" s="90"/>
      <c r="AZ700" s="90"/>
      <c r="BA700" s="90"/>
      <c r="BB700" s="90"/>
      <c r="BC700" s="90"/>
      <c r="BD700" s="90"/>
      <c r="BE700" s="90"/>
      <c r="BF700" s="90"/>
      <c r="BG700" s="90"/>
      <c r="BH700" s="90"/>
      <c r="BI700" s="90"/>
      <c r="BJ700" s="90"/>
      <c r="BK700" s="90"/>
      <c r="BL700" s="90"/>
      <c r="BM700" s="90"/>
      <c r="BN700" s="90"/>
      <c r="BO700" s="90"/>
      <c r="BP700" s="90"/>
      <c r="BQ700" s="90"/>
      <c r="BR700" s="90"/>
      <c r="BS700" s="90"/>
      <c r="BT700" s="90"/>
      <c r="BU700" s="90"/>
      <c r="BV700" s="90"/>
      <c r="BW700" s="90"/>
      <c r="BX700" s="90"/>
      <c r="BY700" s="90"/>
      <c r="BZ700" s="90"/>
      <c r="CA700" s="90"/>
    </row>
    <row r="701" spans="1:79" s="86" customFormat="1" x14ac:dyDescent="0.2">
      <c r="A701" s="150"/>
      <c r="B701" s="95"/>
      <c r="C701" s="95"/>
      <c r="D701" s="131"/>
      <c r="E701" s="146"/>
      <c r="F701" s="90"/>
      <c r="G701" s="90"/>
      <c r="H701" s="90"/>
      <c r="I701" s="90"/>
      <c r="J701" s="90"/>
      <c r="K701" s="90"/>
      <c r="L701" s="90"/>
      <c r="M701" s="90"/>
      <c r="N701" s="90"/>
      <c r="O701" s="90"/>
      <c r="P701" s="90"/>
      <c r="Q701" s="90"/>
      <c r="R701" s="90"/>
      <c r="S701" s="90"/>
      <c r="T701" s="90"/>
      <c r="U701" s="90"/>
      <c r="V701" s="90"/>
      <c r="W701" s="90"/>
      <c r="X701" s="90"/>
      <c r="Y701" s="90"/>
      <c r="Z701" s="90"/>
      <c r="AA701" s="90"/>
      <c r="AB701" s="90"/>
      <c r="AC701" s="90"/>
      <c r="AD701" s="90"/>
      <c r="AE701" s="90"/>
      <c r="AF701" s="90"/>
      <c r="AG701" s="90"/>
      <c r="AH701" s="90"/>
      <c r="AI701" s="90"/>
      <c r="AJ701" s="90"/>
      <c r="AK701" s="90"/>
      <c r="AL701" s="90"/>
      <c r="AM701" s="90"/>
      <c r="AN701" s="90"/>
      <c r="AO701" s="90"/>
      <c r="AP701" s="90"/>
      <c r="AQ701" s="90"/>
      <c r="AR701" s="90"/>
      <c r="AS701" s="90"/>
      <c r="AT701" s="90"/>
      <c r="AU701" s="90"/>
      <c r="AV701" s="90"/>
      <c r="AW701" s="90"/>
      <c r="AX701" s="90"/>
      <c r="AY701" s="90"/>
      <c r="AZ701" s="90"/>
      <c r="BA701" s="90"/>
      <c r="BB701" s="90"/>
      <c r="BC701" s="90"/>
      <c r="BD701" s="90"/>
      <c r="BE701" s="90"/>
      <c r="BF701" s="90"/>
      <c r="BG701" s="90"/>
      <c r="BH701" s="90"/>
      <c r="BI701" s="90"/>
      <c r="BJ701" s="90"/>
      <c r="BK701" s="90"/>
      <c r="BL701" s="90"/>
      <c r="BM701" s="90"/>
      <c r="BN701" s="90"/>
      <c r="BO701" s="90"/>
      <c r="BP701" s="90"/>
      <c r="BQ701" s="90"/>
      <c r="BR701" s="90"/>
      <c r="BS701" s="90"/>
      <c r="BT701" s="90"/>
      <c r="BU701" s="90"/>
      <c r="BV701" s="90"/>
      <c r="BW701" s="90"/>
      <c r="BX701" s="90"/>
      <c r="BY701" s="90"/>
      <c r="BZ701" s="90"/>
      <c r="CA701" s="90"/>
    </row>
    <row r="702" spans="1:79" s="86" customFormat="1" x14ac:dyDescent="0.2">
      <c r="A702" s="150"/>
      <c r="B702" s="95"/>
      <c r="C702" s="95"/>
      <c r="D702" s="131"/>
      <c r="E702" s="146"/>
      <c r="F702" s="90"/>
      <c r="G702" s="90"/>
      <c r="H702" s="90"/>
      <c r="I702" s="90"/>
      <c r="J702" s="90"/>
      <c r="K702" s="90"/>
      <c r="L702" s="90"/>
      <c r="M702" s="90"/>
      <c r="N702" s="90"/>
      <c r="O702" s="90"/>
      <c r="P702" s="90"/>
      <c r="Q702" s="90"/>
      <c r="R702" s="90"/>
      <c r="S702" s="90"/>
      <c r="T702" s="90"/>
      <c r="U702" s="90"/>
      <c r="V702" s="90"/>
      <c r="W702" s="90"/>
      <c r="X702" s="90"/>
      <c r="Y702" s="90"/>
      <c r="Z702" s="90"/>
      <c r="AA702" s="90"/>
      <c r="AB702" s="90"/>
      <c r="AC702" s="90"/>
      <c r="AD702" s="90"/>
      <c r="AE702" s="90"/>
      <c r="AF702" s="90"/>
      <c r="AG702" s="90"/>
      <c r="AH702" s="90"/>
      <c r="AI702" s="90"/>
      <c r="AJ702" s="90"/>
      <c r="AK702" s="90"/>
      <c r="AL702" s="90"/>
      <c r="AM702" s="90"/>
      <c r="AN702" s="90"/>
      <c r="AO702" s="90"/>
      <c r="AP702" s="90"/>
      <c r="AQ702" s="90"/>
      <c r="AR702" s="90"/>
      <c r="AS702" s="90"/>
      <c r="AT702" s="90"/>
      <c r="AU702" s="90"/>
      <c r="AV702" s="90"/>
      <c r="AW702" s="90"/>
      <c r="AX702" s="90"/>
      <c r="AY702" s="90"/>
      <c r="AZ702" s="90"/>
      <c r="BA702" s="90"/>
      <c r="BB702" s="90"/>
      <c r="BC702" s="90"/>
      <c r="BD702" s="90"/>
      <c r="BE702" s="90"/>
      <c r="BF702" s="90"/>
      <c r="BG702" s="90"/>
      <c r="BH702" s="90"/>
      <c r="BI702" s="90"/>
      <c r="BJ702" s="90"/>
      <c r="BK702" s="90"/>
      <c r="BL702" s="90"/>
      <c r="BM702" s="90"/>
      <c r="BN702" s="90"/>
      <c r="BO702" s="90"/>
      <c r="BP702" s="90"/>
      <c r="BQ702" s="90"/>
      <c r="BR702" s="90"/>
      <c r="BS702" s="90"/>
      <c r="BT702" s="90"/>
      <c r="BU702" s="90"/>
      <c r="BV702" s="90"/>
      <c r="BW702" s="90"/>
      <c r="BX702" s="90"/>
      <c r="BY702" s="90"/>
      <c r="BZ702" s="90"/>
      <c r="CA702" s="90"/>
    </row>
    <row r="703" spans="1:79" s="86" customFormat="1" x14ac:dyDescent="0.2">
      <c r="A703" s="150"/>
      <c r="B703" s="95"/>
      <c r="C703" s="95"/>
      <c r="D703" s="131"/>
      <c r="E703" s="146"/>
      <c r="F703" s="90"/>
      <c r="G703" s="90"/>
      <c r="H703" s="90"/>
      <c r="I703" s="90"/>
      <c r="J703" s="90"/>
      <c r="K703" s="90"/>
      <c r="L703" s="90"/>
      <c r="M703" s="90"/>
      <c r="N703" s="90"/>
      <c r="O703" s="90"/>
      <c r="P703" s="90"/>
      <c r="Q703" s="90"/>
      <c r="R703" s="90"/>
      <c r="S703" s="90"/>
      <c r="T703" s="90"/>
      <c r="U703" s="90"/>
      <c r="V703" s="90"/>
      <c r="W703" s="90"/>
      <c r="X703" s="90"/>
      <c r="Y703" s="90"/>
      <c r="Z703" s="90"/>
      <c r="AA703" s="90"/>
      <c r="AB703" s="90"/>
      <c r="AC703" s="90"/>
      <c r="AD703" s="90"/>
      <c r="AE703" s="90"/>
      <c r="AF703" s="90"/>
      <c r="AG703" s="90"/>
      <c r="AH703" s="90"/>
      <c r="AI703" s="90"/>
      <c r="AJ703" s="90"/>
      <c r="AK703" s="90"/>
      <c r="AL703" s="90"/>
      <c r="AM703" s="90"/>
      <c r="AN703" s="90"/>
      <c r="AO703" s="90"/>
      <c r="AP703" s="90"/>
      <c r="AQ703" s="90"/>
      <c r="AR703" s="90"/>
      <c r="AS703" s="90"/>
      <c r="AT703" s="90"/>
      <c r="AU703" s="90"/>
      <c r="AV703" s="90"/>
      <c r="AW703" s="90"/>
      <c r="AX703" s="90"/>
      <c r="AY703" s="90"/>
      <c r="AZ703" s="90"/>
      <c r="BA703" s="90"/>
      <c r="BB703" s="90"/>
      <c r="BC703" s="90"/>
      <c r="BD703" s="90"/>
      <c r="BE703" s="90"/>
      <c r="BF703" s="90"/>
      <c r="BG703" s="90"/>
      <c r="BH703" s="90"/>
      <c r="BI703" s="90"/>
      <c r="BJ703" s="90"/>
      <c r="BK703" s="90"/>
      <c r="BL703" s="90"/>
      <c r="BM703" s="90"/>
      <c r="BN703" s="90"/>
      <c r="BO703" s="90"/>
      <c r="BP703" s="90"/>
      <c r="BQ703" s="90"/>
      <c r="BR703" s="90"/>
      <c r="BS703" s="90"/>
      <c r="BT703" s="90"/>
      <c r="BU703" s="90"/>
      <c r="BV703" s="90"/>
      <c r="BW703" s="90"/>
      <c r="BX703" s="90"/>
      <c r="BY703" s="90"/>
      <c r="BZ703" s="90"/>
      <c r="CA703" s="90"/>
    </row>
    <row r="704" spans="1:79" s="86" customFormat="1" x14ac:dyDescent="0.2">
      <c r="A704" s="150"/>
      <c r="B704" s="95"/>
      <c r="C704" s="95"/>
      <c r="D704" s="131"/>
      <c r="E704" s="146"/>
      <c r="F704" s="90"/>
      <c r="G704" s="90"/>
      <c r="H704" s="90"/>
      <c r="I704" s="90"/>
      <c r="J704" s="90"/>
      <c r="K704" s="90"/>
      <c r="L704" s="90"/>
      <c r="M704" s="90"/>
      <c r="N704" s="90"/>
      <c r="O704" s="90"/>
      <c r="P704" s="90"/>
      <c r="Q704" s="90"/>
      <c r="R704" s="90"/>
      <c r="S704" s="90"/>
      <c r="T704" s="90"/>
      <c r="U704" s="90"/>
      <c r="V704" s="90"/>
      <c r="W704" s="90"/>
      <c r="X704" s="90"/>
      <c r="Y704" s="90"/>
      <c r="Z704" s="90"/>
      <c r="AA704" s="90"/>
      <c r="AB704" s="90"/>
      <c r="AC704" s="90"/>
      <c r="AD704" s="90"/>
      <c r="AE704" s="90"/>
      <c r="AF704" s="90"/>
      <c r="AG704" s="90"/>
      <c r="AH704" s="90"/>
      <c r="AI704" s="90"/>
      <c r="AJ704" s="90"/>
      <c r="AK704" s="90"/>
      <c r="AL704" s="90"/>
      <c r="AM704" s="90"/>
      <c r="AN704" s="90"/>
      <c r="AO704" s="90"/>
      <c r="AP704" s="90"/>
      <c r="AQ704" s="90"/>
      <c r="AR704" s="90"/>
      <c r="AS704" s="90"/>
      <c r="AT704" s="90"/>
      <c r="AU704" s="90"/>
      <c r="AV704" s="90"/>
      <c r="AW704" s="90"/>
      <c r="AX704" s="90"/>
      <c r="AY704" s="90"/>
      <c r="AZ704" s="90"/>
      <c r="BA704" s="90"/>
      <c r="BB704" s="90"/>
      <c r="BC704" s="90"/>
      <c r="BD704" s="90"/>
      <c r="BE704" s="90"/>
      <c r="BF704" s="90"/>
      <c r="BG704" s="90"/>
      <c r="BH704" s="90"/>
      <c r="BI704" s="90"/>
      <c r="BJ704" s="90"/>
      <c r="BK704" s="90"/>
      <c r="BL704" s="90"/>
      <c r="BM704" s="90"/>
      <c r="BN704" s="90"/>
      <c r="BO704" s="90"/>
      <c r="BP704" s="90"/>
      <c r="BQ704" s="90"/>
      <c r="BR704" s="90"/>
      <c r="BS704" s="90"/>
      <c r="BT704" s="90"/>
      <c r="BU704" s="90"/>
      <c r="BV704" s="90"/>
      <c r="BW704" s="90"/>
      <c r="BX704" s="90"/>
      <c r="BY704" s="90"/>
      <c r="BZ704" s="90"/>
      <c r="CA704" s="90"/>
    </row>
    <row r="705" spans="1:79" s="86" customFormat="1" x14ac:dyDescent="0.2">
      <c r="A705" s="150"/>
      <c r="B705" s="95"/>
      <c r="C705" s="95"/>
      <c r="D705" s="131"/>
      <c r="E705" s="146"/>
      <c r="F705" s="90"/>
      <c r="G705" s="90"/>
      <c r="H705" s="90"/>
      <c r="I705" s="90"/>
      <c r="J705" s="90"/>
      <c r="K705" s="90"/>
      <c r="L705" s="90"/>
      <c r="M705" s="90"/>
      <c r="N705" s="90"/>
      <c r="O705" s="90"/>
      <c r="P705" s="90"/>
      <c r="Q705" s="90"/>
      <c r="R705" s="90"/>
      <c r="S705" s="90"/>
      <c r="T705" s="90"/>
      <c r="U705" s="90"/>
      <c r="V705" s="90"/>
      <c r="W705" s="90"/>
      <c r="X705" s="90"/>
      <c r="Y705" s="90"/>
      <c r="Z705" s="90"/>
      <c r="AA705" s="90"/>
      <c r="AB705" s="90"/>
      <c r="AC705" s="90"/>
      <c r="AD705" s="90"/>
      <c r="AE705" s="90"/>
      <c r="AF705" s="90"/>
      <c r="AG705" s="90"/>
      <c r="AH705" s="90"/>
      <c r="AI705" s="90"/>
      <c r="AJ705" s="90"/>
      <c r="AK705" s="90"/>
      <c r="AL705" s="90"/>
      <c r="AM705" s="90"/>
      <c r="AN705" s="90"/>
      <c r="AO705" s="90"/>
      <c r="AP705" s="90"/>
      <c r="AQ705" s="90"/>
      <c r="AR705" s="90"/>
      <c r="AS705" s="90"/>
      <c r="AT705" s="90"/>
      <c r="AU705" s="90"/>
      <c r="AV705" s="90"/>
      <c r="AW705" s="90"/>
      <c r="AX705" s="90"/>
      <c r="AY705" s="90"/>
      <c r="AZ705" s="90"/>
      <c r="BA705" s="90"/>
      <c r="BB705" s="90"/>
      <c r="BC705" s="90"/>
      <c r="BD705" s="90"/>
      <c r="BE705" s="90"/>
      <c r="BF705" s="90"/>
      <c r="BG705" s="90"/>
      <c r="BH705" s="90"/>
      <c r="BI705" s="90"/>
      <c r="BJ705" s="90"/>
      <c r="BK705" s="90"/>
      <c r="BL705" s="90"/>
      <c r="BM705" s="90"/>
      <c r="BN705" s="90"/>
      <c r="BO705" s="90"/>
      <c r="BP705" s="90"/>
      <c r="BQ705" s="90"/>
      <c r="BR705" s="90"/>
      <c r="BS705" s="90"/>
      <c r="BT705" s="90"/>
      <c r="BU705" s="90"/>
      <c r="BV705" s="90"/>
      <c r="BW705" s="90"/>
      <c r="BX705" s="90"/>
      <c r="BY705" s="90"/>
      <c r="BZ705" s="90"/>
      <c r="CA705" s="90"/>
    </row>
    <row r="706" spans="1:79" s="86" customFormat="1" x14ac:dyDescent="0.2">
      <c r="A706" s="150"/>
      <c r="B706" s="95"/>
      <c r="C706" s="95"/>
      <c r="D706" s="131"/>
      <c r="E706" s="146"/>
      <c r="F706" s="90"/>
      <c r="G706" s="90"/>
      <c r="H706" s="90"/>
      <c r="I706" s="90"/>
      <c r="J706" s="90"/>
      <c r="K706" s="90"/>
      <c r="L706" s="90"/>
      <c r="M706" s="90"/>
      <c r="N706" s="90"/>
      <c r="O706" s="90"/>
      <c r="P706" s="90"/>
      <c r="Q706" s="90"/>
      <c r="R706" s="90"/>
      <c r="S706" s="90"/>
      <c r="T706" s="90"/>
      <c r="U706" s="90"/>
      <c r="V706" s="90"/>
      <c r="W706" s="90"/>
      <c r="X706" s="90"/>
      <c r="Y706" s="90"/>
      <c r="Z706" s="90"/>
      <c r="AA706" s="90"/>
      <c r="AB706" s="90"/>
      <c r="AC706" s="90"/>
      <c r="AD706" s="90"/>
      <c r="AE706" s="90"/>
      <c r="AF706" s="90"/>
      <c r="AG706" s="90"/>
      <c r="AH706" s="90"/>
      <c r="AI706" s="90"/>
      <c r="AJ706" s="90"/>
      <c r="AK706" s="90"/>
      <c r="AL706" s="90"/>
      <c r="AM706" s="90"/>
      <c r="AN706" s="90"/>
      <c r="AO706" s="90"/>
      <c r="AP706" s="90"/>
      <c r="AQ706" s="90"/>
      <c r="AR706" s="90"/>
      <c r="AS706" s="90"/>
      <c r="AT706" s="90"/>
      <c r="AU706" s="90"/>
      <c r="AV706" s="90"/>
      <c r="AW706" s="90"/>
      <c r="AX706" s="90"/>
      <c r="AY706" s="90"/>
      <c r="AZ706" s="90"/>
      <c r="BA706" s="90"/>
      <c r="BB706" s="90"/>
      <c r="BC706" s="90"/>
      <c r="BD706" s="90"/>
      <c r="BE706" s="90"/>
      <c r="BF706" s="90"/>
      <c r="BG706" s="90"/>
      <c r="BH706" s="90"/>
      <c r="BI706" s="90"/>
      <c r="BJ706" s="90"/>
      <c r="BK706" s="90"/>
      <c r="BL706" s="90"/>
      <c r="BM706" s="90"/>
      <c r="BN706" s="90"/>
      <c r="BO706" s="90"/>
      <c r="BP706" s="90"/>
      <c r="BQ706" s="90"/>
      <c r="BR706" s="90"/>
      <c r="BS706" s="90"/>
      <c r="BT706" s="90"/>
      <c r="BU706" s="90"/>
      <c r="BV706" s="90"/>
      <c r="BW706" s="90"/>
      <c r="BX706" s="90"/>
      <c r="BY706" s="90"/>
      <c r="BZ706" s="90"/>
      <c r="CA706" s="90"/>
    </row>
    <row r="707" spans="1:79" s="86" customFormat="1" x14ac:dyDescent="0.2">
      <c r="A707" s="150"/>
      <c r="B707" s="95"/>
      <c r="C707" s="95"/>
      <c r="D707" s="131"/>
      <c r="E707" s="146"/>
      <c r="F707" s="90"/>
      <c r="G707" s="90"/>
      <c r="H707" s="90"/>
      <c r="I707" s="90"/>
      <c r="J707" s="90"/>
      <c r="K707" s="90"/>
      <c r="L707" s="90"/>
      <c r="M707" s="90"/>
      <c r="N707" s="90"/>
      <c r="O707" s="90"/>
      <c r="P707" s="90"/>
      <c r="Q707" s="90"/>
      <c r="R707" s="90"/>
      <c r="S707" s="90"/>
      <c r="T707" s="90"/>
      <c r="U707" s="90"/>
      <c r="V707" s="90"/>
      <c r="W707" s="90"/>
      <c r="X707" s="90"/>
      <c r="Y707" s="90"/>
      <c r="Z707" s="90"/>
      <c r="AA707" s="90"/>
      <c r="AB707" s="90"/>
      <c r="AC707" s="90"/>
      <c r="AD707" s="90"/>
      <c r="AE707" s="90"/>
      <c r="AF707" s="90"/>
      <c r="AG707" s="90"/>
      <c r="AH707" s="90"/>
      <c r="AI707" s="90"/>
      <c r="AJ707" s="90"/>
      <c r="AK707" s="90"/>
      <c r="AL707" s="90"/>
      <c r="AM707" s="90"/>
      <c r="AN707" s="90"/>
      <c r="AO707" s="90"/>
      <c r="AP707" s="90"/>
      <c r="AQ707" s="90"/>
      <c r="AR707" s="90"/>
      <c r="AS707" s="90"/>
      <c r="AT707" s="90"/>
      <c r="AU707" s="90"/>
      <c r="AV707" s="90"/>
      <c r="AW707" s="90"/>
      <c r="AX707" s="90"/>
      <c r="AY707" s="90"/>
      <c r="AZ707" s="90"/>
      <c r="BA707" s="90"/>
      <c r="BB707" s="90"/>
      <c r="BC707" s="90"/>
      <c r="BD707" s="90"/>
      <c r="BE707" s="90"/>
      <c r="BF707" s="90"/>
      <c r="BG707" s="90"/>
      <c r="BH707" s="90"/>
      <c r="BI707" s="90"/>
      <c r="BJ707" s="90"/>
      <c r="BK707" s="90"/>
      <c r="BL707" s="90"/>
      <c r="BM707" s="90"/>
      <c r="BN707" s="90"/>
      <c r="BO707" s="90"/>
      <c r="BP707" s="90"/>
      <c r="BQ707" s="90"/>
      <c r="BR707" s="90"/>
      <c r="BS707" s="90"/>
      <c r="BT707" s="90"/>
      <c r="BU707" s="90"/>
      <c r="BV707" s="90"/>
      <c r="BW707" s="90"/>
      <c r="BX707" s="90"/>
      <c r="BY707" s="90"/>
      <c r="BZ707" s="90"/>
      <c r="CA707" s="90"/>
    </row>
    <row r="708" spans="1:79" s="86" customFormat="1" x14ac:dyDescent="0.2">
      <c r="A708" s="150"/>
      <c r="B708" s="95"/>
      <c r="C708" s="95"/>
      <c r="D708" s="131"/>
      <c r="E708" s="146"/>
      <c r="F708" s="90"/>
      <c r="G708" s="90"/>
      <c r="H708" s="90"/>
      <c r="I708" s="90"/>
      <c r="J708" s="90"/>
      <c r="K708" s="90"/>
      <c r="L708" s="90"/>
      <c r="M708" s="90"/>
      <c r="N708" s="90"/>
      <c r="O708" s="90"/>
      <c r="P708" s="90"/>
      <c r="Q708" s="90"/>
      <c r="R708" s="90"/>
      <c r="S708" s="90"/>
      <c r="T708" s="90"/>
      <c r="U708" s="90"/>
      <c r="V708" s="90"/>
      <c r="W708" s="90"/>
      <c r="X708" s="90"/>
      <c r="Y708" s="90"/>
      <c r="Z708" s="90"/>
      <c r="AA708" s="90"/>
      <c r="AB708" s="90"/>
      <c r="AC708" s="90"/>
      <c r="AD708" s="90"/>
      <c r="AE708" s="90"/>
      <c r="AF708" s="90"/>
      <c r="AG708" s="90"/>
      <c r="AH708" s="90"/>
      <c r="AI708" s="90"/>
      <c r="AJ708" s="90"/>
      <c r="AK708" s="90"/>
      <c r="AL708" s="90"/>
      <c r="AM708" s="90"/>
      <c r="AN708" s="90"/>
      <c r="AO708" s="90"/>
      <c r="AP708" s="90"/>
      <c r="AQ708" s="90"/>
      <c r="AR708" s="90"/>
      <c r="AS708" s="90"/>
      <c r="AT708" s="90"/>
      <c r="AU708" s="90"/>
      <c r="AV708" s="90"/>
      <c r="AW708" s="90"/>
      <c r="AX708" s="90"/>
      <c r="AY708" s="90"/>
      <c r="AZ708" s="90"/>
      <c r="BA708" s="90"/>
      <c r="BB708" s="90"/>
      <c r="BC708" s="90"/>
      <c r="BD708" s="90"/>
      <c r="BE708" s="90"/>
      <c r="BF708" s="90"/>
      <c r="BG708" s="90"/>
      <c r="BH708" s="90"/>
      <c r="BI708" s="90"/>
      <c r="BJ708" s="90"/>
      <c r="BK708" s="90"/>
      <c r="BL708" s="90"/>
      <c r="BM708" s="90"/>
      <c r="BN708" s="90"/>
      <c r="BO708" s="90"/>
      <c r="BP708" s="90"/>
      <c r="BQ708" s="90"/>
      <c r="BR708" s="90"/>
      <c r="BS708" s="90"/>
      <c r="BT708" s="90"/>
      <c r="BU708" s="90"/>
      <c r="BV708" s="90"/>
      <c r="BW708" s="90"/>
      <c r="BX708" s="90"/>
      <c r="BY708" s="90"/>
      <c r="BZ708" s="90"/>
      <c r="CA708" s="90"/>
    </row>
    <row r="709" spans="1:79" s="86" customFormat="1" x14ac:dyDescent="0.2">
      <c r="A709" s="150"/>
      <c r="B709" s="95"/>
      <c r="C709" s="95"/>
      <c r="D709" s="131"/>
      <c r="E709" s="146"/>
      <c r="F709" s="90"/>
      <c r="G709" s="90"/>
      <c r="H709" s="90"/>
      <c r="I709" s="90"/>
      <c r="J709" s="90"/>
      <c r="K709" s="90"/>
      <c r="L709" s="90"/>
      <c r="M709" s="90"/>
      <c r="N709" s="90"/>
      <c r="O709" s="90"/>
      <c r="P709" s="90"/>
      <c r="Q709" s="90"/>
      <c r="R709" s="90"/>
      <c r="S709" s="90"/>
      <c r="T709" s="90"/>
      <c r="U709" s="90"/>
      <c r="V709" s="90"/>
      <c r="W709" s="90"/>
      <c r="X709" s="90"/>
      <c r="Y709" s="90"/>
      <c r="Z709" s="90"/>
      <c r="AA709" s="90"/>
      <c r="AB709" s="90"/>
      <c r="AC709" s="90"/>
      <c r="AD709" s="90"/>
      <c r="AE709" s="90"/>
      <c r="AF709" s="90"/>
      <c r="AG709" s="90"/>
      <c r="AH709" s="90"/>
      <c r="AI709" s="90"/>
      <c r="AJ709" s="90"/>
      <c r="AK709" s="90"/>
      <c r="AL709" s="90"/>
      <c r="AM709" s="90"/>
      <c r="AN709" s="90"/>
      <c r="AO709" s="90"/>
      <c r="AP709" s="90"/>
      <c r="AQ709" s="90"/>
      <c r="AR709" s="90"/>
      <c r="AS709" s="90"/>
      <c r="AT709" s="90"/>
      <c r="AU709" s="90"/>
      <c r="AV709" s="90"/>
      <c r="AW709" s="90"/>
      <c r="AX709" s="90"/>
      <c r="AY709" s="90"/>
      <c r="AZ709" s="90"/>
      <c r="BA709" s="90"/>
      <c r="BB709" s="90"/>
      <c r="BC709" s="90"/>
      <c r="BD709" s="90"/>
      <c r="BE709" s="90"/>
      <c r="BF709" s="90"/>
      <c r="BG709" s="90"/>
      <c r="BH709" s="90"/>
      <c r="BI709" s="90"/>
      <c r="BJ709" s="90"/>
      <c r="BK709" s="90"/>
      <c r="BL709" s="90"/>
      <c r="BM709" s="90"/>
      <c r="BN709" s="90"/>
      <c r="BO709" s="90"/>
      <c r="BP709" s="90"/>
      <c r="BQ709" s="90"/>
      <c r="BR709" s="90"/>
      <c r="BS709" s="90"/>
      <c r="BT709" s="90"/>
      <c r="BU709" s="90"/>
      <c r="BV709" s="90"/>
      <c r="BW709" s="90"/>
      <c r="BX709" s="90"/>
      <c r="BY709" s="90"/>
      <c r="BZ709" s="90"/>
      <c r="CA709" s="90"/>
    </row>
    <row r="710" spans="1:79" s="86" customFormat="1" x14ac:dyDescent="0.2">
      <c r="A710" s="150"/>
      <c r="B710" s="95"/>
      <c r="C710" s="95"/>
      <c r="D710" s="131"/>
      <c r="E710" s="146"/>
      <c r="F710" s="90"/>
      <c r="G710" s="90"/>
      <c r="H710" s="90"/>
      <c r="I710" s="90"/>
      <c r="J710" s="90"/>
      <c r="K710" s="90"/>
      <c r="L710" s="90"/>
      <c r="M710" s="90"/>
      <c r="N710" s="90"/>
      <c r="O710" s="90"/>
      <c r="P710" s="90"/>
      <c r="Q710" s="90"/>
      <c r="R710" s="90"/>
      <c r="S710" s="90"/>
      <c r="T710" s="90"/>
      <c r="U710" s="90"/>
      <c r="V710" s="90"/>
      <c r="W710" s="90"/>
      <c r="X710" s="90"/>
      <c r="Y710" s="90"/>
      <c r="Z710" s="90"/>
      <c r="AA710" s="90"/>
      <c r="AB710" s="90"/>
      <c r="AC710" s="90"/>
      <c r="AD710" s="90"/>
      <c r="AE710" s="90"/>
      <c r="AF710" s="90"/>
      <c r="AG710" s="90"/>
      <c r="AH710" s="90"/>
      <c r="AI710" s="90"/>
      <c r="AJ710" s="90"/>
      <c r="AK710" s="90"/>
      <c r="AL710" s="90"/>
      <c r="AM710" s="90"/>
      <c r="AN710" s="90"/>
      <c r="AO710" s="90"/>
      <c r="AP710" s="90"/>
      <c r="AQ710" s="90"/>
      <c r="AR710" s="90"/>
      <c r="AS710" s="90"/>
      <c r="AT710" s="90"/>
      <c r="AU710" s="90"/>
      <c r="AV710" s="90"/>
      <c r="AW710" s="90"/>
      <c r="AX710" s="90"/>
      <c r="AY710" s="90"/>
      <c r="AZ710" s="90"/>
      <c r="BA710" s="90"/>
      <c r="BB710" s="90"/>
      <c r="BC710" s="90"/>
      <c r="BD710" s="90"/>
      <c r="BE710" s="90"/>
      <c r="BF710" s="90"/>
      <c r="BG710" s="90"/>
      <c r="BH710" s="90"/>
      <c r="BI710" s="90"/>
      <c r="BJ710" s="90"/>
      <c r="BK710" s="90"/>
      <c r="BL710" s="90"/>
      <c r="BM710" s="90"/>
      <c r="BN710" s="90"/>
      <c r="BO710" s="90"/>
      <c r="BP710" s="90"/>
      <c r="BQ710" s="90"/>
      <c r="BR710" s="90"/>
      <c r="BS710" s="90"/>
      <c r="BT710" s="90"/>
      <c r="BU710" s="90"/>
      <c r="BV710" s="90"/>
      <c r="BW710" s="90"/>
      <c r="BX710" s="90"/>
      <c r="BY710" s="90"/>
      <c r="BZ710" s="90"/>
      <c r="CA710" s="90"/>
    </row>
    <row r="711" spans="1:79" s="86" customFormat="1" x14ac:dyDescent="0.2">
      <c r="A711" s="150"/>
      <c r="B711" s="95"/>
      <c r="C711" s="95"/>
      <c r="D711" s="131"/>
      <c r="E711" s="146"/>
      <c r="F711" s="90"/>
      <c r="G711" s="90"/>
      <c r="H711" s="90"/>
      <c r="I711" s="90"/>
      <c r="J711" s="90"/>
      <c r="K711" s="90"/>
      <c r="L711" s="90"/>
      <c r="M711" s="90"/>
      <c r="N711" s="90"/>
      <c r="O711" s="90"/>
      <c r="P711" s="90"/>
      <c r="Q711" s="90"/>
      <c r="R711" s="90"/>
      <c r="S711" s="90"/>
      <c r="T711" s="90"/>
      <c r="U711" s="90"/>
      <c r="V711" s="90"/>
      <c r="W711" s="90"/>
      <c r="X711" s="90"/>
      <c r="Y711" s="90"/>
      <c r="Z711" s="90"/>
      <c r="AA711" s="90"/>
      <c r="AB711" s="90"/>
      <c r="AC711" s="90"/>
      <c r="AD711" s="90"/>
      <c r="AE711" s="90"/>
      <c r="AF711" s="90"/>
      <c r="AG711" s="90"/>
      <c r="AH711" s="90"/>
      <c r="AI711" s="90"/>
      <c r="AJ711" s="90"/>
      <c r="AK711" s="90"/>
      <c r="AL711" s="90"/>
      <c r="AM711" s="90"/>
      <c r="AN711" s="90"/>
      <c r="AO711" s="90"/>
      <c r="AP711" s="90"/>
      <c r="AQ711" s="90"/>
      <c r="AR711" s="90"/>
      <c r="AS711" s="90"/>
      <c r="AT711" s="90"/>
      <c r="AU711" s="90"/>
      <c r="AV711" s="90"/>
      <c r="AW711" s="90"/>
      <c r="AX711" s="90"/>
      <c r="AY711" s="90"/>
      <c r="AZ711" s="90"/>
      <c r="BA711" s="90"/>
      <c r="BB711" s="90"/>
      <c r="BC711" s="90"/>
      <c r="BD711" s="90"/>
      <c r="BE711" s="90"/>
      <c r="BF711" s="90"/>
      <c r="BG711" s="90"/>
      <c r="BH711" s="90"/>
      <c r="BI711" s="90"/>
      <c r="BJ711" s="90"/>
      <c r="BK711" s="90"/>
      <c r="BL711" s="90"/>
      <c r="BM711" s="90"/>
      <c r="BN711" s="90"/>
      <c r="BO711" s="90"/>
      <c r="BP711" s="90"/>
      <c r="BQ711" s="90"/>
      <c r="BR711" s="90"/>
      <c r="BS711" s="90"/>
      <c r="BT711" s="90"/>
      <c r="BU711" s="90"/>
      <c r="BV711" s="90"/>
      <c r="BW711" s="90"/>
      <c r="BX711" s="90"/>
      <c r="BY711" s="90"/>
      <c r="BZ711" s="90"/>
      <c r="CA711" s="90"/>
    </row>
    <row r="712" spans="1:79" s="86" customFormat="1" x14ac:dyDescent="0.2">
      <c r="A712" s="150"/>
      <c r="B712" s="95"/>
      <c r="C712" s="95"/>
      <c r="D712" s="131"/>
      <c r="E712" s="146"/>
      <c r="F712" s="90"/>
      <c r="G712" s="90"/>
      <c r="H712" s="90"/>
      <c r="I712" s="90"/>
      <c r="J712" s="90"/>
      <c r="K712" s="90"/>
      <c r="L712" s="90"/>
      <c r="M712" s="90"/>
      <c r="N712" s="90"/>
      <c r="O712" s="90"/>
      <c r="P712" s="90"/>
      <c r="Q712" s="90"/>
      <c r="R712" s="90"/>
      <c r="S712" s="90"/>
      <c r="T712" s="90"/>
      <c r="U712" s="90"/>
      <c r="V712" s="90"/>
      <c r="W712" s="90"/>
      <c r="X712" s="90"/>
      <c r="Y712" s="90"/>
      <c r="Z712" s="90"/>
      <c r="AA712" s="90"/>
      <c r="AB712" s="90"/>
      <c r="AC712" s="90"/>
      <c r="AD712" s="90"/>
      <c r="AE712" s="90"/>
      <c r="AF712" s="90"/>
      <c r="AG712" s="90"/>
      <c r="AH712" s="90"/>
      <c r="AI712" s="90"/>
      <c r="AJ712" s="90"/>
      <c r="AK712" s="90"/>
      <c r="AL712" s="90"/>
      <c r="AM712" s="90"/>
      <c r="AN712" s="90"/>
      <c r="AO712" s="90"/>
      <c r="AP712" s="90"/>
      <c r="AQ712" s="90"/>
      <c r="AR712" s="90"/>
      <c r="AS712" s="90"/>
      <c r="AT712" s="90"/>
      <c r="AU712" s="90"/>
      <c r="AV712" s="90"/>
      <c r="AW712" s="90"/>
      <c r="AX712" s="90"/>
      <c r="AY712" s="90"/>
      <c r="AZ712" s="90"/>
      <c r="BA712" s="90"/>
      <c r="BB712" s="90"/>
      <c r="BC712" s="90"/>
      <c r="BD712" s="90"/>
      <c r="BE712" s="90"/>
      <c r="BF712" s="90"/>
      <c r="BG712" s="90"/>
      <c r="BH712" s="90"/>
      <c r="BI712" s="90"/>
      <c r="BJ712" s="90"/>
      <c r="BK712" s="90"/>
      <c r="BL712" s="90"/>
      <c r="BM712" s="90"/>
      <c r="BN712" s="90"/>
      <c r="BO712" s="90"/>
      <c r="BP712" s="90"/>
      <c r="BQ712" s="90"/>
      <c r="BR712" s="90"/>
      <c r="BS712" s="90"/>
      <c r="BT712" s="90"/>
      <c r="BU712" s="90"/>
      <c r="BV712" s="90"/>
      <c r="BW712" s="90"/>
      <c r="BX712" s="90"/>
      <c r="BY712" s="90"/>
      <c r="BZ712" s="90"/>
      <c r="CA712" s="90"/>
    </row>
    <row r="713" spans="1:79" s="86" customFormat="1" x14ac:dyDescent="0.2">
      <c r="A713" s="150"/>
      <c r="B713" s="95"/>
      <c r="C713" s="95"/>
      <c r="D713" s="131"/>
      <c r="E713" s="146"/>
      <c r="F713" s="90"/>
      <c r="G713" s="90"/>
      <c r="H713" s="90"/>
      <c r="I713" s="90"/>
      <c r="J713" s="90"/>
      <c r="K713" s="90"/>
      <c r="L713" s="90"/>
      <c r="M713" s="90"/>
      <c r="N713" s="90"/>
      <c r="O713" s="90"/>
      <c r="P713" s="90"/>
      <c r="Q713" s="90"/>
      <c r="R713" s="90"/>
      <c r="S713" s="90"/>
      <c r="T713" s="90"/>
      <c r="U713" s="90"/>
      <c r="V713" s="90"/>
      <c r="W713" s="90"/>
      <c r="X713" s="90"/>
      <c r="Y713" s="90"/>
      <c r="Z713" s="90"/>
      <c r="AA713" s="90"/>
      <c r="AB713" s="90"/>
      <c r="AC713" s="90"/>
      <c r="AD713" s="90"/>
      <c r="AE713" s="90"/>
      <c r="AF713" s="90"/>
      <c r="AG713" s="90"/>
      <c r="AH713" s="90"/>
      <c r="AI713" s="90"/>
      <c r="AJ713" s="90"/>
      <c r="AK713" s="90"/>
      <c r="AL713" s="90"/>
      <c r="AM713" s="90"/>
      <c r="AN713" s="90"/>
      <c r="AO713" s="90"/>
      <c r="AP713" s="90"/>
      <c r="AQ713" s="90"/>
      <c r="AR713" s="90"/>
      <c r="AS713" s="90"/>
      <c r="AT713" s="90"/>
      <c r="AU713" s="90"/>
      <c r="AV713" s="90"/>
      <c r="AW713" s="90"/>
      <c r="AX713" s="90"/>
      <c r="AY713" s="90"/>
      <c r="AZ713" s="90"/>
      <c r="BA713" s="90"/>
      <c r="BB713" s="90"/>
      <c r="BC713" s="90"/>
      <c r="BD713" s="90"/>
      <c r="BE713" s="90"/>
      <c r="BF713" s="90"/>
      <c r="BG713" s="90"/>
      <c r="BH713" s="90"/>
      <c r="BI713" s="90"/>
      <c r="BJ713" s="90"/>
      <c r="BK713" s="90"/>
      <c r="BL713" s="90"/>
      <c r="BM713" s="90"/>
      <c r="BN713" s="90"/>
      <c r="BO713" s="90"/>
      <c r="BP713" s="90"/>
      <c r="BQ713" s="90"/>
      <c r="BR713" s="90"/>
      <c r="BS713" s="90"/>
      <c r="BT713" s="90"/>
      <c r="BU713" s="90"/>
      <c r="BV713" s="90"/>
      <c r="BW713" s="90"/>
      <c r="BX713" s="90"/>
      <c r="BY713" s="90"/>
      <c r="BZ713" s="90"/>
      <c r="CA713" s="90"/>
    </row>
    <row r="714" spans="1:79" s="86" customFormat="1" x14ac:dyDescent="0.2">
      <c r="A714" s="150"/>
      <c r="B714" s="95"/>
      <c r="C714" s="95"/>
      <c r="D714" s="131"/>
      <c r="E714" s="146"/>
      <c r="F714" s="90"/>
      <c r="G714" s="90"/>
      <c r="H714" s="90"/>
      <c r="I714" s="90"/>
      <c r="J714" s="90"/>
      <c r="K714" s="90"/>
      <c r="L714" s="90"/>
      <c r="M714" s="90"/>
      <c r="N714" s="90"/>
      <c r="O714" s="90"/>
      <c r="P714" s="90"/>
      <c r="Q714" s="90"/>
      <c r="R714" s="90"/>
      <c r="S714" s="90"/>
      <c r="T714" s="90"/>
      <c r="U714" s="90"/>
      <c r="V714" s="90"/>
      <c r="W714" s="90"/>
      <c r="X714" s="90"/>
      <c r="Y714" s="90"/>
      <c r="Z714" s="90"/>
      <c r="AA714" s="90"/>
      <c r="AB714" s="90"/>
      <c r="AC714" s="90"/>
      <c r="AD714" s="90"/>
      <c r="AE714" s="90"/>
      <c r="AF714" s="90"/>
      <c r="AG714" s="90"/>
      <c r="AH714" s="90"/>
      <c r="AI714" s="90"/>
      <c r="AJ714" s="90"/>
      <c r="AK714" s="90"/>
      <c r="AL714" s="90"/>
      <c r="AM714" s="90"/>
      <c r="AN714" s="90"/>
      <c r="AO714" s="90"/>
      <c r="AP714" s="90"/>
      <c r="AQ714" s="90"/>
      <c r="AR714" s="90"/>
      <c r="AS714" s="90"/>
      <c r="AT714" s="90"/>
      <c r="AU714" s="90"/>
      <c r="AV714" s="90"/>
      <c r="AW714" s="90"/>
      <c r="AX714" s="90"/>
      <c r="AY714" s="90"/>
      <c r="AZ714" s="90"/>
      <c r="BA714" s="90"/>
      <c r="BB714" s="90"/>
      <c r="BC714" s="90"/>
      <c r="BD714" s="90"/>
      <c r="BE714" s="90"/>
      <c r="BF714" s="90"/>
      <c r="BG714" s="90"/>
      <c r="BH714" s="90"/>
      <c r="BI714" s="90"/>
      <c r="BJ714" s="90"/>
      <c r="BK714" s="90"/>
      <c r="BL714" s="90"/>
      <c r="BM714" s="90"/>
      <c r="BN714" s="90"/>
      <c r="BO714" s="90"/>
      <c r="BP714" s="90"/>
      <c r="BQ714" s="90"/>
      <c r="BR714" s="90"/>
      <c r="BS714" s="90"/>
      <c r="BT714" s="90"/>
      <c r="BU714" s="90"/>
      <c r="BV714" s="90"/>
      <c r="BW714" s="90"/>
      <c r="BX714" s="90"/>
      <c r="BY714" s="90"/>
      <c r="BZ714" s="90"/>
      <c r="CA714" s="90"/>
    </row>
    <row r="715" spans="1:79" s="86" customFormat="1" x14ac:dyDescent="0.2">
      <c r="A715" s="150"/>
      <c r="B715" s="95"/>
      <c r="C715" s="95"/>
      <c r="D715" s="131"/>
      <c r="E715" s="146"/>
      <c r="F715" s="90"/>
      <c r="G715" s="90"/>
      <c r="H715" s="90"/>
      <c r="I715" s="90"/>
      <c r="J715" s="90"/>
      <c r="K715" s="90"/>
      <c r="L715" s="90"/>
      <c r="M715" s="90"/>
      <c r="N715" s="90"/>
      <c r="O715" s="90"/>
      <c r="P715" s="90"/>
      <c r="Q715" s="90"/>
      <c r="R715" s="90"/>
      <c r="S715" s="90"/>
      <c r="T715" s="90"/>
      <c r="U715" s="90"/>
      <c r="V715" s="90"/>
      <c r="W715" s="90"/>
      <c r="X715" s="90"/>
      <c r="Y715" s="90"/>
      <c r="Z715" s="90"/>
      <c r="AA715" s="90"/>
      <c r="AB715" s="90"/>
      <c r="AC715" s="90"/>
      <c r="AD715" s="90"/>
      <c r="AE715" s="90"/>
      <c r="AF715" s="90"/>
      <c r="AG715" s="90"/>
      <c r="AH715" s="90"/>
      <c r="AI715" s="90"/>
      <c r="AJ715" s="90"/>
      <c r="AK715" s="90"/>
      <c r="AL715" s="90"/>
      <c r="AM715" s="90"/>
      <c r="AN715" s="90"/>
      <c r="AO715" s="90"/>
      <c r="AP715" s="90"/>
      <c r="AQ715" s="90"/>
      <c r="AR715" s="90"/>
      <c r="AS715" s="90"/>
      <c r="AT715" s="90"/>
      <c r="AU715" s="90"/>
      <c r="AV715" s="90"/>
      <c r="AW715" s="90"/>
      <c r="AX715" s="90"/>
      <c r="AY715" s="90"/>
      <c r="AZ715" s="90"/>
      <c r="BA715" s="90"/>
      <c r="BB715" s="90"/>
      <c r="BC715" s="90"/>
      <c r="BD715" s="90"/>
      <c r="BE715" s="90"/>
      <c r="BF715" s="90"/>
      <c r="BG715" s="90"/>
      <c r="BH715" s="90"/>
      <c r="BI715" s="90"/>
      <c r="BJ715" s="90"/>
      <c r="BK715" s="90"/>
      <c r="BL715" s="90"/>
      <c r="BM715" s="90"/>
      <c r="BN715" s="90"/>
      <c r="BO715" s="90"/>
      <c r="BP715" s="90"/>
      <c r="BQ715" s="90"/>
      <c r="BR715" s="90"/>
      <c r="BS715" s="90"/>
      <c r="BT715" s="90"/>
      <c r="BU715" s="90"/>
      <c r="BV715" s="90"/>
      <c r="BW715" s="90"/>
      <c r="BX715" s="90"/>
      <c r="BY715" s="90"/>
      <c r="BZ715" s="90"/>
      <c r="CA715" s="90"/>
    </row>
    <row r="716" spans="1:79" s="86" customFormat="1" x14ac:dyDescent="0.2">
      <c r="A716" s="150"/>
      <c r="B716" s="95"/>
      <c r="C716" s="95"/>
      <c r="D716" s="131"/>
      <c r="E716" s="146"/>
      <c r="F716" s="90"/>
      <c r="G716" s="90"/>
      <c r="H716" s="90"/>
      <c r="I716" s="90"/>
      <c r="J716" s="90"/>
      <c r="K716" s="90"/>
      <c r="L716" s="90"/>
      <c r="M716" s="90"/>
      <c r="N716" s="90"/>
      <c r="O716" s="90"/>
      <c r="P716" s="90"/>
      <c r="Q716" s="90"/>
      <c r="R716" s="90"/>
      <c r="S716" s="90"/>
      <c r="T716" s="90"/>
      <c r="U716" s="90"/>
      <c r="V716" s="90"/>
      <c r="W716" s="90"/>
      <c r="X716" s="90"/>
      <c r="Y716" s="90"/>
      <c r="Z716" s="90"/>
      <c r="AA716" s="90"/>
      <c r="AB716" s="90"/>
      <c r="AC716" s="90"/>
      <c r="AD716" s="90"/>
      <c r="AE716" s="90"/>
      <c r="AF716" s="90"/>
      <c r="AG716" s="90"/>
      <c r="AH716" s="90"/>
      <c r="AI716" s="90"/>
      <c r="AJ716" s="90"/>
      <c r="AK716" s="90"/>
      <c r="AL716" s="90"/>
      <c r="AM716" s="90"/>
      <c r="AN716" s="90"/>
      <c r="AO716" s="90"/>
      <c r="AP716" s="90"/>
      <c r="AQ716" s="90"/>
      <c r="AR716" s="90"/>
      <c r="AS716" s="90"/>
      <c r="AT716" s="90"/>
      <c r="AU716" s="90"/>
      <c r="AV716" s="90"/>
      <c r="AW716" s="90"/>
      <c r="AX716" s="90"/>
      <c r="AY716" s="90"/>
      <c r="AZ716" s="90"/>
      <c r="BA716" s="90"/>
      <c r="BB716" s="90"/>
      <c r="BC716" s="90"/>
      <c r="BD716" s="90"/>
      <c r="BE716" s="90"/>
      <c r="BF716" s="90"/>
      <c r="BG716" s="90"/>
      <c r="BH716" s="90"/>
      <c r="BI716" s="90"/>
      <c r="BJ716" s="90"/>
      <c r="BK716" s="90"/>
      <c r="BL716" s="90"/>
      <c r="BM716" s="90"/>
      <c r="BN716" s="90"/>
      <c r="BO716" s="90"/>
      <c r="BP716" s="90"/>
      <c r="BQ716" s="90"/>
      <c r="BR716" s="90"/>
      <c r="BS716" s="90"/>
      <c r="BT716" s="90"/>
      <c r="BU716" s="90"/>
      <c r="BV716" s="90"/>
      <c r="BW716" s="90"/>
      <c r="BX716" s="90"/>
      <c r="BY716" s="90"/>
      <c r="BZ716" s="90"/>
      <c r="CA716" s="90"/>
    </row>
    <row r="717" spans="1:79" s="86" customFormat="1" x14ac:dyDescent="0.2">
      <c r="A717" s="150"/>
      <c r="B717" s="95"/>
      <c r="C717" s="95"/>
      <c r="D717" s="131"/>
      <c r="E717" s="146"/>
      <c r="F717" s="90"/>
      <c r="G717" s="90"/>
      <c r="H717" s="90"/>
      <c r="I717" s="90"/>
      <c r="J717" s="90"/>
      <c r="K717" s="90"/>
      <c r="L717" s="90"/>
      <c r="M717" s="90"/>
      <c r="N717" s="90"/>
      <c r="O717" s="90"/>
      <c r="P717" s="90"/>
      <c r="Q717" s="90"/>
      <c r="R717" s="90"/>
      <c r="S717" s="90"/>
      <c r="T717" s="90"/>
      <c r="U717" s="90"/>
      <c r="V717" s="90"/>
      <c r="W717" s="90"/>
      <c r="X717" s="90"/>
      <c r="Y717" s="90"/>
      <c r="Z717" s="90"/>
      <c r="AA717" s="90"/>
      <c r="AB717" s="90"/>
      <c r="AC717" s="90"/>
      <c r="AD717" s="90"/>
      <c r="AE717" s="90"/>
      <c r="AF717" s="90"/>
      <c r="AG717" s="90"/>
      <c r="AH717" s="90"/>
      <c r="AI717" s="90"/>
      <c r="AJ717" s="90"/>
      <c r="AK717" s="90"/>
      <c r="AL717" s="90"/>
      <c r="AM717" s="90"/>
      <c r="AN717" s="90"/>
      <c r="AO717" s="90"/>
      <c r="AP717" s="90"/>
      <c r="AQ717" s="90"/>
      <c r="AR717" s="90"/>
      <c r="AS717" s="90"/>
      <c r="AT717" s="90"/>
      <c r="AU717" s="90"/>
      <c r="AV717" s="90"/>
      <c r="AW717" s="90"/>
      <c r="AX717" s="90"/>
      <c r="AY717" s="90"/>
      <c r="AZ717" s="90"/>
      <c r="BA717" s="90"/>
      <c r="BB717" s="90"/>
      <c r="BC717" s="90"/>
      <c r="BD717" s="90"/>
      <c r="BE717" s="90"/>
      <c r="BF717" s="90"/>
      <c r="BG717" s="90"/>
      <c r="BH717" s="90"/>
      <c r="BI717" s="90"/>
      <c r="BJ717" s="90"/>
      <c r="BK717" s="90"/>
      <c r="BL717" s="90"/>
      <c r="BM717" s="90"/>
      <c r="BN717" s="90"/>
      <c r="BO717" s="90"/>
      <c r="BP717" s="90"/>
      <c r="BQ717" s="90"/>
      <c r="BR717" s="90"/>
      <c r="BS717" s="90"/>
      <c r="BT717" s="90"/>
      <c r="BU717" s="90"/>
      <c r="BV717" s="90"/>
      <c r="BW717" s="90"/>
      <c r="BX717" s="90"/>
      <c r="BY717" s="90"/>
      <c r="BZ717" s="90"/>
      <c r="CA717" s="90"/>
    </row>
    <row r="718" spans="1:79" s="86" customFormat="1" x14ac:dyDescent="0.2">
      <c r="A718" s="150"/>
      <c r="B718" s="95"/>
      <c r="C718" s="95"/>
      <c r="D718" s="131"/>
      <c r="E718" s="146"/>
      <c r="F718" s="90"/>
      <c r="G718" s="90"/>
      <c r="H718" s="90"/>
      <c r="I718" s="90"/>
      <c r="J718" s="90"/>
      <c r="K718" s="90"/>
      <c r="L718" s="90"/>
      <c r="M718" s="90"/>
      <c r="N718" s="90"/>
      <c r="O718" s="90"/>
      <c r="P718" s="90"/>
      <c r="Q718" s="90"/>
      <c r="R718" s="90"/>
      <c r="S718" s="90"/>
      <c r="T718" s="90"/>
      <c r="U718" s="90"/>
      <c r="V718" s="90"/>
      <c r="W718" s="90"/>
      <c r="X718" s="90"/>
      <c r="Y718" s="90"/>
      <c r="Z718" s="90"/>
      <c r="AA718" s="90"/>
      <c r="AB718" s="90"/>
      <c r="AC718" s="90"/>
      <c r="AD718" s="90"/>
      <c r="AE718" s="90"/>
      <c r="AF718" s="90"/>
      <c r="AG718" s="90"/>
      <c r="AH718" s="90"/>
      <c r="AI718" s="90"/>
      <c r="AJ718" s="90"/>
      <c r="AK718" s="90"/>
      <c r="AL718" s="90"/>
      <c r="AM718" s="90"/>
      <c r="AN718" s="90"/>
      <c r="AO718" s="90"/>
      <c r="AP718" s="90"/>
      <c r="AQ718" s="90"/>
      <c r="AR718" s="90"/>
      <c r="AS718" s="90"/>
      <c r="AT718" s="90"/>
      <c r="AU718" s="90"/>
      <c r="AV718" s="90"/>
      <c r="AW718" s="90"/>
      <c r="AX718" s="90"/>
      <c r="AY718" s="90"/>
      <c r="AZ718" s="90"/>
      <c r="BA718" s="90"/>
      <c r="BB718" s="90"/>
      <c r="BC718" s="90"/>
      <c r="BD718" s="90"/>
      <c r="BE718" s="90"/>
      <c r="BF718" s="90"/>
      <c r="BG718" s="90"/>
      <c r="BH718" s="90"/>
      <c r="BI718" s="90"/>
      <c r="BJ718" s="90"/>
      <c r="BK718" s="90"/>
      <c r="BL718" s="90"/>
      <c r="BM718" s="90"/>
      <c r="BN718" s="90"/>
      <c r="BO718" s="90"/>
      <c r="BP718" s="90"/>
      <c r="BQ718" s="90"/>
      <c r="BR718" s="90"/>
      <c r="BS718" s="90"/>
      <c r="BT718" s="90"/>
      <c r="BU718" s="90"/>
      <c r="BV718" s="90"/>
      <c r="BW718" s="90"/>
      <c r="BX718" s="90"/>
      <c r="BY718" s="90"/>
      <c r="BZ718" s="90"/>
      <c r="CA718" s="90"/>
    </row>
    <row r="719" spans="1:79" s="86" customFormat="1" x14ac:dyDescent="0.2">
      <c r="A719" s="150"/>
      <c r="B719" s="95"/>
      <c r="C719" s="95"/>
      <c r="D719" s="131"/>
      <c r="E719" s="146"/>
      <c r="F719" s="90"/>
      <c r="G719" s="90"/>
      <c r="H719" s="90"/>
      <c r="I719" s="90"/>
      <c r="J719" s="90"/>
      <c r="K719" s="90"/>
      <c r="L719" s="90"/>
      <c r="M719" s="90"/>
      <c r="N719" s="90"/>
      <c r="O719" s="90"/>
      <c r="P719" s="90"/>
      <c r="Q719" s="90"/>
      <c r="R719" s="90"/>
      <c r="S719" s="90"/>
      <c r="T719" s="90"/>
      <c r="U719" s="90"/>
      <c r="V719" s="90"/>
      <c r="W719" s="90"/>
      <c r="X719" s="90"/>
      <c r="Y719" s="90"/>
      <c r="Z719" s="90"/>
      <c r="AA719" s="90"/>
      <c r="AB719" s="90"/>
      <c r="AC719" s="90"/>
      <c r="AD719" s="90"/>
      <c r="AE719" s="90"/>
      <c r="AF719" s="90"/>
      <c r="AG719" s="90"/>
      <c r="AH719" s="90"/>
      <c r="AI719" s="90"/>
      <c r="AJ719" s="90"/>
      <c r="AK719" s="90"/>
      <c r="AL719" s="90"/>
      <c r="AM719" s="90"/>
      <c r="AN719" s="90"/>
      <c r="AO719" s="90"/>
      <c r="AP719" s="90"/>
      <c r="AQ719" s="90"/>
      <c r="AR719" s="90"/>
      <c r="AS719" s="90"/>
      <c r="AT719" s="90"/>
      <c r="AU719" s="90"/>
      <c r="AV719" s="90"/>
      <c r="AW719" s="90"/>
      <c r="AX719" s="90"/>
      <c r="AY719" s="90"/>
      <c r="AZ719" s="90"/>
      <c r="BA719" s="90"/>
      <c r="BB719" s="90"/>
      <c r="BC719" s="90"/>
      <c r="BD719" s="90"/>
      <c r="BE719" s="90"/>
      <c r="BF719" s="90"/>
      <c r="BG719" s="90"/>
      <c r="BH719" s="90"/>
      <c r="BI719" s="90"/>
      <c r="BJ719" s="90"/>
      <c r="BK719" s="90"/>
      <c r="BL719" s="90"/>
      <c r="BM719" s="90"/>
      <c r="BN719" s="90"/>
      <c r="BO719" s="90"/>
      <c r="BP719" s="90"/>
      <c r="BQ719" s="90"/>
      <c r="BR719" s="90"/>
      <c r="BS719" s="90"/>
      <c r="BT719" s="90"/>
      <c r="BU719" s="90"/>
      <c r="BV719" s="90"/>
      <c r="BW719" s="90"/>
      <c r="BX719" s="90"/>
      <c r="BY719" s="90"/>
      <c r="BZ719" s="90"/>
      <c r="CA719" s="90"/>
    </row>
    <row r="720" spans="1:79" s="86" customFormat="1" x14ac:dyDescent="0.2">
      <c r="A720" s="150"/>
      <c r="B720" s="95"/>
      <c r="C720" s="95"/>
      <c r="D720" s="131"/>
      <c r="E720" s="146"/>
      <c r="F720" s="90"/>
      <c r="G720" s="90"/>
      <c r="H720" s="90"/>
      <c r="I720" s="90"/>
      <c r="J720" s="90"/>
      <c r="K720" s="90"/>
      <c r="L720" s="90"/>
      <c r="M720" s="90"/>
      <c r="N720" s="90"/>
      <c r="O720" s="90"/>
      <c r="P720" s="90"/>
      <c r="Q720" s="90"/>
      <c r="R720" s="90"/>
      <c r="S720" s="90"/>
      <c r="T720" s="90"/>
      <c r="U720" s="90"/>
      <c r="V720" s="90"/>
      <c r="W720" s="90"/>
      <c r="X720" s="90"/>
      <c r="Y720" s="90"/>
      <c r="Z720" s="90"/>
      <c r="AA720" s="90"/>
      <c r="AB720" s="90"/>
      <c r="AC720" s="90"/>
      <c r="AD720" s="90"/>
      <c r="AE720" s="90"/>
      <c r="AF720" s="90"/>
      <c r="AG720" s="90"/>
      <c r="AH720" s="90"/>
      <c r="AI720" s="90"/>
      <c r="AJ720" s="90"/>
      <c r="AK720" s="90"/>
      <c r="AL720" s="90"/>
      <c r="AM720" s="90"/>
      <c r="AN720" s="90"/>
      <c r="AO720" s="90"/>
      <c r="AP720" s="90"/>
      <c r="AQ720" s="90"/>
      <c r="AR720" s="90"/>
      <c r="AS720" s="90"/>
      <c r="AT720" s="90"/>
      <c r="AU720" s="90"/>
      <c r="AV720" s="90"/>
      <c r="AW720" s="90"/>
      <c r="AX720" s="90"/>
      <c r="AY720" s="90"/>
      <c r="AZ720" s="90"/>
      <c r="BA720" s="90"/>
      <c r="BB720" s="90"/>
      <c r="BC720" s="90"/>
      <c r="BD720" s="90"/>
      <c r="BE720" s="90"/>
      <c r="BF720" s="90"/>
      <c r="BG720" s="90"/>
      <c r="BH720" s="90"/>
      <c r="BI720" s="90"/>
      <c r="BJ720" s="90"/>
      <c r="BK720" s="90"/>
      <c r="BL720" s="90"/>
      <c r="BM720" s="90"/>
      <c r="BN720" s="90"/>
      <c r="BO720" s="90"/>
      <c r="BP720" s="90"/>
      <c r="BQ720" s="90"/>
      <c r="BR720" s="90"/>
      <c r="BS720" s="90"/>
      <c r="BT720" s="90"/>
      <c r="BU720" s="90"/>
      <c r="BV720" s="90"/>
      <c r="BW720" s="90"/>
      <c r="BX720" s="90"/>
      <c r="BY720" s="90"/>
      <c r="BZ720" s="90"/>
      <c r="CA720" s="90"/>
    </row>
    <row r="721" spans="1:79" s="86" customFormat="1" x14ac:dyDescent="0.2">
      <c r="A721" s="150"/>
      <c r="B721" s="95"/>
      <c r="C721" s="95"/>
      <c r="D721" s="131"/>
      <c r="E721" s="146"/>
      <c r="F721" s="90"/>
      <c r="G721" s="90"/>
      <c r="H721" s="90"/>
      <c r="I721" s="90"/>
      <c r="J721" s="90"/>
      <c r="K721" s="90"/>
      <c r="L721" s="90"/>
      <c r="M721" s="90"/>
      <c r="N721" s="90"/>
      <c r="O721" s="90"/>
      <c r="P721" s="90"/>
      <c r="Q721" s="90"/>
      <c r="R721" s="90"/>
      <c r="S721" s="90"/>
      <c r="T721" s="90"/>
      <c r="U721" s="90"/>
      <c r="V721" s="90"/>
      <c r="W721" s="90"/>
      <c r="X721" s="90"/>
      <c r="Y721" s="90"/>
      <c r="Z721" s="90"/>
      <c r="AA721" s="90"/>
      <c r="AB721" s="90"/>
      <c r="AC721" s="90"/>
      <c r="AD721" s="90"/>
      <c r="AE721" s="90"/>
      <c r="AF721" s="90"/>
      <c r="AG721" s="90"/>
      <c r="AH721" s="90"/>
      <c r="AI721" s="90"/>
      <c r="AJ721" s="90"/>
      <c r="AK721" s="90"/>
      <c r="AL721" s="90"/>
      <c r="AM721" s="90"/>
      <c r="AN721" s="90"/>
      <c r="AO721" s="90"/>
      <c r="AP721" s="90"/>
      <c r="AQ721" s="90"/>
      <c r="AR721" s="90"/>
      <c r="AS721" s="90"/>
      <c r="AT721" s="90"/>
      <c r="AU721" s="90"/>
      <c r="AV721" s="90"/>
      <c r="AW721" s="90"/>
      <c r="AX721" s="90"/>
      <c r="AY721" s="90"/>
      <c r="AZ721" s="90"/>
      <c r="BA721" s="90"/>
      <c r="BB721" s="90"/>
      <c r="BC721" s="90"/>
      <c r="BD721" s="90"/>
      <c r="BE721" s="90"/>
      <c r="BF721" s="90"/>
      <c r="BG721" s="90"/>
      <c r="BH721" s="90"/>
      <c r="BI721" s="90"/>
      <c r="BJ721" s="90"/>
      <c r="BK721" s="90"/>
      <c r="BL721" s="90"/>
      <c r="BM721" s="90"/>
      <c r="BN721" s="90"/>
      <c r="BO721" s="90"/>
      <c r="BP721" s="90"/>
      <c r="BQ721" s="90"/>
      <c r="BR721" s="90"/>
      <c r="BS721" s="90"/>
      <c r="BT721" s="90"/>
      <c r="BU721" s="90"/>
      <c r="BV721" s="90"/>
      <c r="BW721" s="90"/>
      <c r="BX721" s="90"/>
      <c r="BY721" s="90"/>
      <c r="BZ721" s="90"/>
      <c r="CA721" s="90"/>
    </row>
    <row r="722" spans="1:79" s="86" customFormat="1" x14ac:dyDescent="0.2">
      <c r="A722" s="150"/>
      <c r="B722" s="95"/>
      <c r="C722" s="95"/>
      <c r="D722" s="131"/>
      <c r="E722" s="146"/>
      <c r="F722" s="90"/>
      <c r="G722" s="90"/>
      <c r="H722" s="90"/>
      <c r="I722" s="90"/>
      <c r="J722" s="90"/>
      <c r="K722" s="90"/>
      <c r="L722" s="90"/>
      <c r="M722" s="90"/>
      <c r="N722" s="90"/>
      <c r="O722" s="90"/>
      <c r="P722" s="90"/>
      <c r="Q722" s="90"/>
      <c r="R722" s="90"/>
      <c r="S722" s="90"/>
      <c r="T722" s="90"/>
      <c r="U722" s="90"/>
      <c r="V722" s="90"/>
      <c r="W722" s="90"/>
      <c r="X722" s="90"/>
      <c r="Y722" s="90"/>
      <c r="Z722" s="90"/>
      <c r="AA722" s="90"/>
      <c r="AB722" s="90"/>
      <c r="AC722" s="90"/>
      <c r="AD722" s="90"/>
      <c r="AE722" s="90"/>
      <c r="AF722" s="90"/>
      <c r="AG722" s="90"/>
      <c r="AH722" s="90"/>
      <c r="AI722" s="90"/>
      <c r="AJ722" s="90"/>
      <c r="AK722" s="90"/>
      <c r="AL722" s="90"/>
      <c r="AM722" s="90"/>
      <c r="AN722" s="90"/>
      <c r="AO722" s="90"/>
      <c r="AP722" s="90"/>
      <c r="AQ722" s="90"/>
      <c r="AR722" s="90"/>
      <c r="AS722" s="90"/>
      <c r="AT722" s="90"/>
      <c r="AU722" s="90"/>
      <c r="AV722" s="90"/>
      <c r="AW722" s="90"/>
      <c r="AX722" s="90"/>
      <c r="AY722" s="90"/>
      <c r="AZ722" s="90"/>
      <c r="BA722" s="90"/>
      <c r="BB722" s="90"/>
      <c r="BC722" s="90"/>
      <c r="BD722" s="90"/>
      <c r="BE722" s="90"/>
      <c r="BF722" s="90"/>
      <c r="BG722" s="90"/>
      <c r="BH722" s="90"/>
      <c r="BI722" s="90"/>
      <c r="BJ722" s="90"/>
      <c r="BK722" s="90"/>
      <c r="BL722" s="90"/>
      <c r="BM722" s="90"/>
      <c r="BN722" s="90"/>
      <c r="BO722" s="90"/>
      <c r="BP722" s="90"/>
      <c r="BQ722" s="90"/>
      <c r="BR722" s="90"/>
      <c r="BS722" s="90"/>
      <c r="BT722" s="90"/>
      <c r="BU722" s="90"/>
      <c r="BV722" s="90"/>
      <c r="BW722" s="90"/>
      <c r="BX722" s="90"/>
      <c r="BY722" s="90"/>
      <c r="BZ722" s="90"/>
      <c r="CA722" s="90"/>
    </row>
    <row r="723" spans="1:79" s="86" customFormat="1" x14ac:dyDescent="0.2">
      <c r="A723" s="150"/>
      <c r="B723" s="95"/>
      <c r="C723" s="95"/>
      <c r="D723" s="131"/>
      <c r="E723" s="146"/>
      <c r="F723" s="90"/>
      <c r="G723" s="90"/>
      <c r="H723" s="90"/>
      <c r="I723" s="90"/>
      <c r="J723" s="90"/>
      <c r="K723" s="90"/>
      <c r="L723" s="90"/>
      <c r="M723" s="90"/>
      <c r="N723" s="90"/>
      <c r="O723" s="90"/>
      <c r="P723" s="90"/>
      <c r="Q723" s="90"/>
      <c r="R723" s="90"/>
      <c r="S723" s="90"/>
      <c r="T723" s="90"/>
      <c r="U723" s="90"/>
      <c r="V723" s="90"/>
      <c r="W723" s="90"/>
      <c r="X723" s="90"/>
      <c r="Y723" s="90"/>
      <c r="Z723" s="90"/>
      <c r="AA723" s="90"/>
      <c r="AB723" s="90"/>
      <c r="AC723" s="90"/>
      <c r="AD723" s="90"/>
      <c r="AE723" s="90"/>
      <c r="AF723" s="90"/>
      <c r="AG723" s="90"/>
      <c r="AH723" s="90"/>
      <c r="AI723" s="90"/>
      <c r="AJ723" s="90"/>
      <c r="AK723" s="90"/>
      <c r="AL723" s="90"/>
      <c r="AM723" s="90"/>
      <c r="AN723" s="90"/>
      <c r="AO723" s="90"/>
      <c r="AP723" s="90"/>
      <c r="AQ723" s="90"/>
      <c r="AR723" s="90"/>
      <c r="AS723" s="90"/>
      <c r="AT723" s="90"/>
      <c r="AU723" s="90"/>
      <c r="AV723" s="90"/>
      <c r="AW723" s="90"/>
      <c r="AX723" s="90"/>
      <c r="AY723" s="90"/>
      <c r="AZ723" s="90"/>
      <c r="BA723" s="90"/>
      <c r="BB723" s="90"/>
      <c r="BC723" s="90"/>
      <c r="BD723" s="90"/>
      <c r="BE723" s="90"/>
      <c r="BF723" s="90"/>
      <c r="BG723" s="90"/>
      <c r="BH723" s="90"/>
      <c r="BI723" s="90"/>
      <c r="BJ723" s="90"/>
      <c r="BK723" s="90"/>
      <c r="BL723" s="90"/>
      <c r="BM723" s="90"/>
      <c r="BN723" s="90"/>
      <c r="BO723" s="90"/>
      <c r="BP723" s="90"/>
      <c r="BQ723" s="90"/>
      <c r="BR723" s="90"/>
      <c r="BS723" s="90"/>
      <c r="BT723" s="90"/>
      <c r="BU723" s="90"/>
      <c r="BV723" s="90"/>
      <c r="BW723" s="90"/>
      <c r="BX723" s="90"/>
      <c r="BY723" s="90"/>
      <c r="BZ723" s="90"/>
      <c r="CA723" s="90"/>
    </row>
    <row r="724" spans="1:79" s="86" customFormat="1" x14ac:dyDescent="0.2">
      <c r="A724" s="150"/>
      <c r="B724" s="95"/>
      <c r="C724" s="95"/>
      <c r="D724" s="131"/>
      <c r="E724" s="146"/>
      <c r="F724" s="90"/>
      <c r="G724" s="90"/>
      <c r="H724" s="90"/>
      <c r="I724" s="90"/>
      <c r="J724" s="90"/>
      <c r="K724" s="90"/>
      <c r="L724" s="90"/>
      <c r="M724" s="90"/>
      <c r="N724" s="90"/>
      <c r="O724" s="90"/>
      <c r="P724" s="90"/>
      <c r="Q724" s="90"/>
      <c r="R724" s="90"/>
      <c r="S724" s="90"/>
      <c r="T724" s="90"/>
      <c r="U724" s="90"/>
      <c r="V724" s="90"/>
      <c r="W724" s="90"/>
      <c r="X724" s="90"/>
      <c r="Y724" s="90"/>
      <c r="Z724" s="90"/>
      <c r="AA724" s="90"/>
      <c r="AB724" s="90"/>
      <c r="AC724" s="90"/>
      <c r="AD724" s="90"/>
      <c r="AE724" s="90"/>
      <c r="AF724" s="90"/>
      <c r="AG724" s="90"/>
      <c r="AH724" s="90"/>
      <c r="AI724" s="90"/>
      <c r="AJ724" s="90"/>
      <c r="AK724" s="90"/>
      <c r="AL724" s="90"/>
      <c r="AM724" s="90"/>
      <c r="AN724" s="90"/>
      <c r="AO724" s="90"/>
      <c r="AP724" s="90"/>
      <c r="AQ724" s="90"/>
      <c r="AR724" s="90"/>
      <c r="AS724" s="90"/>
      <c r="AT724" s="90"/>
      <c r="AU724" s="90"/>
      <c r="AV724" s="90"/>
      <c r="AW724" s="90"/>
      <c r="AX724" s="90"/>
      <c r="AY724" s="90"/>
      <c r="AZ724" s="90"/>
      <c r="BA724" s="90"/>
      <c r="BB724" s="90"/>
      <c r="BC724" s="90"/>
      <c r="BD724" s="90"/>
      <c r="BE724" s="90"/>
      <c r="BF724" s="90"/>
      <c r="BG724" s="90"/>
      <c r="BH724" s="90"/>
      <c r="BI724" s="90"/>
      <c r="BJ724" s="90"/>
      <c r="BK724" s="90"/>
      <c r="BL724" s="90"/>
      <c r="BM724" s="90"/>
      <c r="BN724" s="90"/>
      <c r="BO724" s="90"/>
      <c r="BP724" s="90"/>
      <c r="BQ724" s="90"/>
      <c r="BR724" s="90"/>
      <c r="BS724" s="90"/>
      <c r="BT724" s="90"/>
      <c r="BU724" s="90"/>
      <c r="BV724" s="90"/>
      <c r="BW724" s="90"/>
      <c r="BX724" s="90"/>
      <c r="BY724" s="90"/>
      <c r="BZ724" s="90"/>
      <c r="CA724" s="90"/>
    </row>
    <row r="725" spans="1:79" s="86" customFormat="1" x14ac:dyDescent="0.2">
      <c r="A725" s="150"/>
      <c r="B725" s="95"/>
      <c r="C725" s="95"/>
      <c r="D725" s="131"/>
      <c r="E725" s="146"/>
      <c r="F725" s="90"/>
      <c r="G725" s="90"/>
      <c r="H725" s="90"/>
      <c r="I725" s="90"/>
      <c r="J725" s="90"/>
      <c r="K725" s="90"/>
      <c r="L725" s="90"/>
      <c r="M725" s="90"/>
      <c r="N725" s="90"/>
      <c r="O725" s="90"/>
      <c r="P725" s="90"/>
      <c r="Q725" s="90"/>
      <c r="R725" s="90"/>
      <c r="S725" s="90"/>
      <c r="T725" s="90"/>
      <c r="U725" s="90"/>
      <c r="V725" s="90"/>
      <c r="W725" s="90"/>
      <c r="X725" s="90"/>
      <c r="Y725" s="90"/>
      <c r="Z725" s="90"/>
      <c r="AA725" s="90"/>
      <c r="AB725" s="90"/>
      <c r="AC725" s="90"/>
      <c r="AD725" s="90"/>
      <c r="AE725" s="90"/>
      <c r="AF725" s="90"/>
      <c r="AG725" s="90"/>
      <c r="AH725" s="90"/>
      <c r="AI725" s="90"/>
      <c r="AJ725" s="90"/>
      <c r="AK725" s="90"/>
      <c r="AL725" s="90"/>
      <c r="AM725" s="90"/>
      <c r="AN725" s="90"/>
      <c r="AO725" s="90"/>
      <c r="AP725" s="90"/>
      <c r="AQ725" s="90"/>
      <c r="AR725" s="90"/>
      <c r="AS725" s="90"/>
      <c r="AT725" s="90"/>
      <c r="AU725" s="90"/>
      <c r="AV725" s="90"/>
      <c r="AW725" s="90"/>
      <c r="AX725" s="90"/>
      <c r="AY725" s="90"/>
      <c r="AZ725" s="90"/>
      <c r="BA725" s="90"/>
      <c r="BB725" s="90"/>
      <c r="BC725" s="90"/>
      <c r="BD725" s="90"/>
      <c r="BE725" s="90"/>
      <c r="BF725" s="90"/>
      <c r="BG725" s="90"/>
      <c r="BH725" s="90"/>
      <c r="BI725" s="90"/>
      <c r="BJ725" s="90"/>
      <c r="BK725" s="90"/>
      <c r="BL725" s="90"/>
      <c r="BM725" s="90"/>
      <c r="BN725" s="90"/>
      <c r="BO725" s="90"/>
      <c r="BP725" s="90"/>
      <c r="BQ725" s="90"/>
      <c r="BR725" s="90"/>
      <c r="BS725" s="90"/>
      <c r="BT725" s="90"/>
      <c r="BU725" s="90"/>
      <c r="BV725" s="90"/>
      <c r="BW725" s="90"/>
      <c r="BX725" s="90"/>
      <c r="BY725" s="90"/>
      <c r="BZ725" s="90"/>
      <c r="CA725" s="90"/>
    </row>
    <row r="726" spans="1:79" s="86" customFormat="1" x14ac:dyDescent="0.2">
      <c r="A726" s="150"/>
      <c r="B726" s="95"/>
      <c r="C726" s="95"/>
      <c r="D726" s="131"/>
      <c r="E726" s="146"/>
      <c r="F726" s="90"/>
      <c r="G726" s="90"/>
      <c r="H726" s="90"/>
      <c r="I726" s="90"/>
      <c r="J726" s="90"/>
      <c r="K726" s="90"/>
      <c r="L726" s="90"/>
      <c r="M726" s="90"/>
      <c r="N726" s="90"/>
      <c r="O726" s="90"/>
      <c r="P726" s="90"/>
      <c r="Q726" s="90"/>
      <c r="R726" s="90"/>
      <c r="S726" s="90"/>
      <c r="T726" s="90"/>
      <c r="U726" s="90"/>
      <c r="V726" s="90"/>
      <c r="W726" s="90"/>
      <c r="X726" s="90"/>
      <c r="Y726" s="90"/>
      <c r="Z726" s="90"/>
      <c r="AA726" s="90"/>
      <c r="AB726" s="90"/>
      <c r="AC726" s="90"/>
      <c r="AD726" s="90"/>
      <c r="AE726" s="90"/>
      <c r="AF726" s="90"/>
      <c r="AG726" s="90"/>
      <c r="AH726" s="90"/>
      <c r="AI726" s="90"/>
      <c r="AJ726" s="90"/>
      <c r="AK726" s="90"/>
      <c r="AL726" s="90"/>
      <c r="AM726" s="90"/>
      <c r="AN726" s="90"/>
      <c r="AO726" s="90"/>
      <c r="AP726" s="90"/>
      <c r="AQ726" s="90"/>
      <c r="AR726" s="90"/>
      <c r="AS726" s="90"/>
      <c r="AT726" s="90"/>
      <c r="AU726" s="90"/>
      <c r="AV726" s="90"/>
      <c r="AW726" s="90"/>
      <c r="AX726" s="90"/>
      <c r="AY726" s="90"/>
      <c r="AZ726" s="90"/>
      <c r="BA726" s="90"/>
      <c r="BB726" s="90"/>
      <c r="BC726" s="90"/>
      <c r="BD726" s="90"/>
      <c r="BE726" s="90"/>
      <c r="BF726" s="90"/>
      <c r="BG726" s="90"/>
      <c r="BH726" s="90"/>
      <c r="BI726" s="90"/>
      <c r="BJ726" s="90"/>
      <c r="BK726" s="90"/>
      <c r="BL726" s="90"/>
      <c r="BM726" s="90"/>
      <c r="BN726" s="90"/>
      <c r="BO726" s="90"/>
      <c r="BP726" s="90"/>
      <c r="BQ726" s="90"/>
      <c r="BR726" s="90"/>
      <c r="BS726" s="90"/>
      <c r="BT726" s="90"/>
      <c r="BU726" s="90"/>
      <c r="BV726" s="90"/>
      <c r="BW726" s="90"/>
      <c r="BX726" s="90"/>
      <c r="BY726" s="90"/>
      <c r="BZ726" s="90"/>
      <c r="CA726" s="90"/>
    </row>
    <row r="727" spans="1:79" s="86" customFormat="1" x14ac:dyDescent="0.2">
      <c r="A727" s="150"/>
      <c r="B727" s="95"/>
      <c r="C727" s="95"/>
      <c r="D727" s="131"/>
      <c r="E727" s="146"/>
      <c r="F727" s="90"/>
      <c r="G727" s="90"/>
      <c r="H727" s="90"/>
      <c r="I727" s="90"/>
      <c r="J727" s="90"/>
      <c r="K727" s="90"/>
      <c r="L727" s="90"/>
      <c r="M727" s="90"/>
      <c r="N727" s="90"/>
      <c r="O727" s="90"/>
      <c r="P727" s="90"/>
      <c r="Q727" s="90"/>
      <c r="R727" s="90"/>
      <c r="S727" s="90"/>
      <c r="T727" s="90"/>
      <c r="U727" s="90"/>
      <c r="V727" s="90"/>
      <c r="W727" s="90"/>
      <c r="X727" s="90"/>
      <c r="Y727" s="90"/>
      <c r="Z727" s="90"/>
      <c r="AA727" s="90"/>
      <c r="AB727" s="90"/>
      <c r="AC727" s="90"/>
      <c r="AD727" s="90"/>
      <c r="AE727" s="90"/>
      <c r="AF727" s="90"/>
      <c r="AG727" s="90"/>
      <c r="AH727" s="90"/>
      <c r="AI727" s="90"/>
      <c r="AJ727" s="90"/>
      <c r="AK727" s="90"/>
      <c r="AL727" s="90"/>
      <c r="AM727" s="90"/>
      <c r="AN727" s="90"/>
      <c r="AO727" s="90"/>
      <c r="AP727" s="90"/>
      <c r="AQ727" s="90"/>
      <c r="AR727" s="90"/>
      <c r="AS727" s="90"/>
      <c r="AT727" s="90"/>
      <c r="AU727" s="90"/>
      <c r="AV727" s="90"/>
      <c r="AW727" s="90"/>
      <c r="AX727" s="90"/>
      <c r="AY727" s="90"/>
      <c r="AZ727" s="90"/>
      <c r="BA727" s="90"/>
      <c r="BB727" s="90"/>
      <c r="BC727" s="90"/>
      <c r="BD727" s="90"/>
      <c r="BE727" s="90"/>
      <c r="BF727" s="90"/>
      <c r="BG727" s="90"/>
      <c r="BH727" s="90"/>
      <c r="BI727" s="90"/>
      <c r="BJ727" s="90"/>
      <c r="BK727" s="90"/>
      <c r="BL727" s="90"/>
      <c r="BM727" s="90"/>
      <c r="BN727" s="90"/>
      <c r="BO727" s="90"/>
      <c r="BP727" s="90"/>
      <c r="BQ727" s="90"/>
      <c r="BR727" s="90"/>
      <c r="BS727" s="90"/>
      <c r="BT727" s="90"/>
      <c r="BU727" s="90"/>
      <c r="BV727" s="90"/>
      <c r="BW727" s="90"/>
      <c r="BX727" s="90"/>
      <c r="BY727" s="90"/>
      <c r="BZ727" s="90"/>
      <c r="CA727" s="90"/>
    </row>
    <row r="728" spans="1:79" s="86" customFormat="1" x14ac:dyDescent="0.2">
      <c r="A728" s="150"/>
      <c r="B728" s="95"/>
      <c r="C728" s="95"/>
      <c r="D728" s="131"/>
      <c r="E728" s="146"/>
      <c r="F728" s="90"/>
      <c r="G728" s="90"/>
      <c r="H728" s="90"/>
      <c r="I728" s="90"/>
      <c r="J728" s="90"/>
      <c r="K728" s="90"/>
      <c r="L728" s="90"/>
      <c r="M728" s="90"/>
      <c r="N728" s="90"/>
      <c r="O728" s="90"/>
      <c r="P728" s="90"/>
      <c r="Q728" s="90"/>
      <c r="R728" s="90"/>
      <c r="S728" s="90"/>
      <c r="T728" s="90"/>
      <c r="U728" s="90"/>
      <c r="V728" s="90"/>
      <c r="W728" s="90"/>
      <c r="X728" s="90"/>
      <c r="Y728" s="90"/>
      <c r="Z728" s="90"/>
      <c r="AA728" s="90"/>
      <c r="AB728" s="90"/>
      <c r="AC728" s="90"/>
      <c r="AD728" s="90"/>
      <c r="AE728" s="90"/>
      <c r="AF728" s="90"/>
      <c r="AG728" s="90"/>
      <c r="AH728" s="90"/>
      <c r="AI728" s="90"/>
      <c r="AJ728" s="90"/>
      <c r="AK728" s="90"/>
      <c r="AL728" s="90"/>
      <c r="AM728" s="90"/>
      <c r="AN728" s="90"/>
      <c r="AO728" s="90"/>
      <c r="AP728" s="90"/>
      <c r="AQ728" s="90"/>
      <c r="AR728" s="90"/>
      <c r="AS728" s="90"/>
      <c r="AT728" s="90"/>
      <c r="AU728" s="90"/>
      <c r="AV728" s="90"/>
      <c r="AW728" s="90"/>
      <c r="AX728" s="90"/>
      <c r="AY728" s="90"/>
      <c r="AZ728" s="90"/>
      <c r="BA728" s="90"/>
      <c r="BB728" s="90"/>
      <c r="BC728" s="90"/>
      <c r="BD728" s="90"/>
      <c r="BE728" s="90"/>
      <c r="BF728" s="90"/>
      <c r="BG728" s="90"/>
      <c r="BH728" s="90"/>
      <c r="BI728" s="90"/>
      <c r="BJ728" s="90"/>
      <c r="BK728" s="90"/>
      <c r="BL728" s="90"/>
      <c r="BM728" s="90"/>
      <c r="BN728" s="90"/>
      <c r="BO728" s="90"/>
      <c r="BP728" s="90"/>
      <c r="BQ728" s="90"/>
      <c r="BR728" s="90"/>
      <c r="BS728" s="90"/>
      <c r="BT728" s="90"/>
      <c r="BU728" s="90"/>
      <c r="BV728" s="90"/>
      <c r="BW728" s="90"/>
      <c r="BX728" s="90"/>
      <c r="BY728" s="90"/>
      <c r="BZ728" s="90"/>
      <c r="CA728" s="90"/>
    </row>
    <row r="729" spans="1:79" s="86" customFormat="1" x14ac:dyDescent="0.2">
      <c r="A729" s="150"/>
      <c r="B729" s="95"/>
      <c r="C729" s="95"/>
      <c r="D729" s="131"/>
      <c r="E729" s="146"/>
      <c r="F729" s="90"/>
      <c r="G729" s="90"/>
      <c r="H729" s="90"/>
      <c r="I729" s="90"/>
      <c r="J729" s="90"/>
      <c r="K729" s="90"/>
      <c r="L729" s="90"/>
      <c r="M729" s="90"/>
      <c r="N729" s="90"/>
      <c r="O729" s="90"/>
      <c r="P729" s="90"/>
      <c r="Q729" s="90"/>
      <c r="R729" s="90"/>
      <c r="S729" s="90"/>
      <c r="T729" s="90"/>
      <c r="U729" s="90"/>
      <c r="V729" s="90"/>
      <c r="W729" s="90"/>
      <c r="X729" s="90"/>
      <c r="Y729" s="90"/>
      <c r="Z729" s="90"/>
      <c r="AA729" s="90"/>
      <c r="AB729" s="90"/>
      <c r="AC729" s="90"/>
      <c r="AD729" s="90"/>
      <c r="AE729" s="90"/>
      <c r="AF729" s="90"/>
      <c r="AG729" s="90"/>
      <c r="AH729" s="90"/>
      <c r="AI729" s="90"/>
      <c r="AJ729" s="90"/>
      <c r="AK729" s="90"/>
      <c r="AL729" s="90"/>
      <c r="AM729" s="90"/>
      <c r="AN729" s="90"/>
      <c r="AO729" s="90"/>
      <c r="AP729" s="90"/>
      <c r="AQ729" s="90"/>
      <c r="AR729" s="90"/>
      <c r="AS729" s="90"/>
      <c r="AT729" s="90"/>
      <c r="AU729" s="90"/>
      <c r="AV729" s="90"/>
      <c r="AW729" s="90"/>
      <c r="AX729" s="90"/>
      <c r="AY729" s="90"/>
      <c r="AZ729" s="90"/>
      <c r="BA729" s="90"/>
      <c r="BB729" s="90"/>
      <c r="BC729" s="90"/>
      <c r="BD729" s="90"/>
      <c r="BE729" s="90"/>
      <c r="BF729" s="90"/>
      <c r="BG729" s="90"/>
      <c r="BH729" s="90"/>
      <c r="BI729" s="90"/>
      <c r="BJ729" s="90"/>
      <c r="BK729" s="90"/>
      <c r="BL729" s="90"/>
      <c r="BM729" s="90"/>
      <c r="BN729" s="90"/>
      <c r="BO729" s="90"/>
      <c r="BP729" s="90"/>
      <c r="BQ729" s="90"/>
      <c r="BR729" s="90"/>
      <c r="BS729" s="90"/>
      <c r="BT729" s="90"/>
      <c r="BU729" s="90"/>
      <c r="BV729" s="90"/>
      <c r="BW729" s="90"/>
      <c r="BX729" s="90"/>
      <c r="BY729" s="90"/>
      <c r="BZ729" s="90"/>
      <c r="CA729" s="90"/>
    </row>
    <row r="730" spans="1:79" s="86" customFormat="1" x14ac:dyDescent="0.2">
      <c r="A730" s="150"/>
      <c r="B730" s="95"/>
      <c r="C730" s="95"/>
      <c r="D730" s="131"/>
      <c r="E730" s="146"/>
      <c r="F730" s="90"/>
      <c r="G730" s="90"/>
      <c r="H730" s="90"/>
      <c r="I730" s="90"/>
      <c r="J730" s="90"/>
      <c r="K730" s="90"/>
      <c r="L730" s="90"/>
      <c r="M730" s="90"/>
      <c r="N730" s="90"/>
      <c r="O730" s="90"/>
      <c r="P730" s="90"/>
      <c r="Q730" s="90"/>
      <c r="R730" s="90"/>
      <c r="S730" s="90"/>
      <c r="T730" s="90"/>
      <c r="U730" s="90"/>
      <c r="V730" s="90"/>
      <c r="W730" s="90"/>
      <c r="X730" s="90"/>
      <c r="Y730" s="90"/>
      <c r="Z730" s="90"/>
      <c r="AA730" s="90"/>
      <c r="AB730" s="90"/>
      <c r="AC730" s="90"/>
      <c r="AD730" s="90"/>
      <c r="AE730" s="90"/>
      <c r="AF730" s="90"/>
      <c r="AG730" s="90"/>
      <c r="AH730" s="90"/>
      <c r="AI730" s="90"/>
      <c r="AJ730" s="90"/>
      <c r="AK730" s="90"/>
      <c r="AL730" s="90"/>
      <c r="AM730" s="90"/>
      <c r="AN730" s="90"/>
      <c r="AO730" s="90"/>
      <c r="AP730" s="90"/>
      <c r="AQ730" s="90"/>
      <c r="AR730" s="90"/>
      <c r="AS730" s="90"/>
      <c r="AT730" s="90"/>
      <c r="AU730" s="90"/>
      <c r="AV730" s="90"/>
      <c r="AW730" s="90"/>
      <c r="AX730" s="90"/>
      <c r="AY730" s="90"/>
      <c r="AZ730" s="90"/>
      <c r="BA730" s="90"/>
      <c r="BB730" s="90"/>
      <c r="BC730" s="90"/>
      <c r="BD730" s="90"/>
      <c r="BE730" s="90"/>
      <c r="BF730" s="90"/>
      <c r="BG730" s="90"/>
      <c r="BH730" s="90"/>
      <c r="BI730" s="90"/>
      <c r="BJ730" s="90"/>
      <c r="BK730" s="90"/>
      <c r="BL730" s="90"/>
      <c r="BM730" s="90"/>
      <c r="BN730" s="90"/>
      <c r="BO730" s="90"/>
      <c r="BP730" s="90"/>
      <c r="BQ730" s="90"/>
      <c r="BR730" s="90"/>
      <c r="BS730" s="90"/>
      <c r="BT730" s="90"/>
      <c r="BU730" s="90"/>
      <c r="BV730" s="90"/>
      <c r="BW730" s="90"/>
      <c r="BX730" s="90"/>
      <c r="BY730" s="90"/>
      <c r="BZ730" s="90"/>
      <c r="CA730" s="90"/>
    </row>
    <row r="731" spans="1:79" s="86" customFormat="1" x14ac:dyDescent="0.2">
      <c r="A731" s="150"/>
      <c r="B731" s="95"/>
      <c r="C731" s="95"/>
      <c r="D731" s="131"/>
      <c r="E731" s="146"/>
      <c r="F731" s="90"/>
      <c r="G731" s="90"/>
      <c r="H731" s="90"/>
      <c r="I731" s="90"/>
      <c r="J731" s="90"/>
      <c r="K731" s="90"/>
      <c r="L731" s="90"/>
      <c r="M731" s="90"/>
      <c r="N731" s="90"/>
      <c r="O731" s="90"/>
      <c r="P731" s="90"/>
      <c r="Q731" s="90"/>
      <c r="R731" s="90"/>
      <c r="S731" s="90"/>
      <c r="T731" s="90"/>
      <c r="U731" s="90"/>
      <c r="V731" s="90"/>
      <c r="W731" s="90"/>
      <c r="X731" s="90"/>
      <c r="Y731" s="90"/>
      <c r="Z731" s="90"/>
      <c r="AA731" s="90"/>
      <c r="AB731" s="90"/>
      <c r="AC731" s="90"/>
      <c r="AD731" s="90"/>
      <c r="AE731" s="90"/>
      <c r="AF731" s="90"/>
      <c r="AG731" s="90"/>
      <c r="AH731" s="90"/>
      <c r="AI731" s="90"/>
      <c r="AJ731" s="90"/>
      <c r="AK731" s="90"/>
      <c r="AL731" s="90"/>
      <c r="AM731" s="90"/>
      <c r="AN731" s="90"/>
      <c r="AO731" s="90"/>
      <c r="AP731" s="90"/>
      <c r="AQ731" s="90"/>
      <c r="AR731" s="90"/>
      <c r="AS731" s="90"/>
      <c r="AT731" s="90"/>
      <c r="AU731" s="90"/>
      <c r="AV731" s="90"/>
      <c r="AW731" s="90"/>
      <c r="AX731" s="90"/>
      <c r="AY731" s="90"/>
      <c r="AZ731" s="90"/>
      <c r="BA731" s="90"/>
      <c r="BB731" s="90"/>
      <c r="BC731" s="90"/>
      <c r="BD731" s="90"/>
      <c r="BE731" s="90"/>
      <c r="BF731" s="90"/>
      <c r="BG731" s="90"/>
      <c r="BH731" s="90"/>
      <c r="BI731" s="90"/>
      <c r="BJ731" s="90"/>
      <c r="BK731" s="90"/>
      <c r="BL731" s="90"/>
      <c r="BM731" s="90"/>
      <c r="BN731" s="90"/>
      <c r="BO731" s="90"/>
      <c r="BP731" s="90"/>
      <c r="BQ731" s="90"/>
      <c r="BR731" s="90"/>
      <c r="BS731" s="90"/>
      <c r="BT731" s="90"/>
      <c r="BU731" s="90"/>
      <c r="BV731" s="90"/>
      <c r="BW731" s="90"/>
      <c r="BX731" s="90"/>
      <c r="BY731" s="90"/>
      <c r="BZ731" s="90"/>
      <c r="CA731" s="90"/>
    </row>
    <row r="732" spans="1:79" s="86" customFormat="1" x14ac:dyDescent="0.2">
      <c r="A732" s="150"/>
      <c r="B732" s="95"/>
      <c r="C732" s="95"/>
      <c r="D732" s="131"/>
      <c r="E732" s="146"/>
      <c r="F732" s="90"/>
      <c r="G732" s="90"/>
      <c r="H732" s="90"/>
      <c r="I732" s="90"/>
      <c r="J732" s="90"/>
      <c r="K732" s="90"/>
      <c r="L732" s="90"/>
      <c r="M732" s="90"/>
      <c r="N732" s="90"/>
      <c r="O732" s="90"/>
      <c r="P732" s="90"/>
      <c r="Q732" s="90"/>
      <c r="R732" s="90"/>
      <c r="S732" s="90"/>
      <c r="T732" s="90"/>
      <c r="U732" s="90"/>
      <c r="V732" s="90"/>
      <c r="W732" s="90"/>
      <c r="X732" s="90"/>
      <c r="Y732" s="90"/>
      <c r="Z732" s="90"/>
      <c r="AA732" s="90"/>
      <c r="AB732" s="90"/>
      <c r="AC732" s="90"/>
      <c r="AD732" s="90"/>
      <c r="AE732" s="90"/>
      <c r="AF732" s="90"/>
      <c r="AG732" s="90"/>
      <c r="AH732" s="90"/>
      <c r="AI732" s="90"/>
      <c r="AJ732" s="90"/>
      <c r="AK732" s="90"/>
      <c r="AL732" s="90"/>
      <c r="AM732" s="90"/>
      <c r="AN732" s="90"/>
      <c r="AO732" s="90"/>
      <c r="AP732" s="90"/>
      <c r="AQ732" s="90"/>
      <c r="AR732" s="90"/>
      <c r="AS732" s="90"/>
      <c r="AT732" s="90"/>
      <c r="AU732" s="90"/>
      <c r="AV732" s="90"/>
      <c r="AW732" s="90"/>
      <c r="AX732" s="90"/>
      <c r="AY732" s="90"/>
      <c r="AZ732" s="90"/>
      <c r="BA732" s="90"/>
      <c r="BB732" s="90"/>
      <c r="BC732" s="90"/>
      <c r="BD732" s="90"/>
      <c r="BE732" s="90"/>
      <c r="BF732" s="90"/>
      <c r="BG732" s="90"/>
      <c r="BH732" s="90"/>
      <c r="BI732" s="90"/>
      <c r="BJ732" s="90"/>
      <c r="BK732" s="90"/>
      <c r="BL732" s="90"/>
      <c r="BM732" s="90"/>
      <c r="BN732" s="90"/>
      <c r="BO732" s="90"/>
      <c r="BP732" s="90"/>
      <c r="BQ732" s="90"/>
      <c r="BR732" s="90"/>
      <c r="BS732" s="90"/>
      <c r="BT732" s="90"/>
      <c r="BU732" s="90"/>
      <c r="BV732" s="90"/>
      <c r="BW732" s="90"/>
      <c r="BX732" s="90"/>
      <c r="BY732" s="90"/>
      <c r="BZ732" s="90"/>
      <c r="CA732" s="90"/>
    </row>
    <row r="733" spans="1:79" s="86" customFormat="1" x14ac:dyDescent="0.2">
      <c r="A733" s="150"/>
      <c r="B733" s="95"/>
      <c r="C733" s="95"/>
      <c r="D733" s="131"/>
      <c r="E733" s="146"/>
      <c r="F733" s="90"/>
      <c r="G733" s="90"/>
      <c r="H733" s="90"/>
      <c r="I733" s="90"/>
      <c r="J733" s="90"/>
      <c r="K733" s="90"/>
      <c r="L733" s="90"/>
      <c r="M733" s="90"/>
      <c r="N733" s="90"/>
      <c r="O733" s="90"/>
      <c r="P733" s="90"/>
      <c r="Q733" s="90"/>
      <c r="R733" s="90"/>
      <c r="S733" s="90"/>
      <c r="T733" s="90"/>
      <c r="U733" s="90"/>
      <c r="V733" s="90"/>
      <c r="W733" s="90"/>
      <c r="X733" s="90"/>
      <c r="Y733" s="90"/>
      <c r="Z733" s="90"/>
      <c r="AA733" s="90"/>
      <c r="AB733" s="90"/>
      <c r="AC733" s="90"/>
      <c r="AD733" s="90"/>
      <c r="AE733" s="90"/>
      <c r="AF733" s="90"/>
      <c r="AG733" s="90"/>
      <c r="AH733" s="90"/>
      <c r="AI733" s="90"/>
      <c r="AJ733" s="90"/>
      <c r="AK733" s="90"/>
      <c r="AL733" s="90"/>
      <c r="AM733" s="90"/>
      <c r="AN733" s="90"/>
      <c r="AO733" s="90"/>
      <c r="AP733" s="90"/>
      <c r="AQ733" s="90"/>
      <c r="AR733" s="90"/>
      <c r="AS733" s="90"/>
      <c r="AT733" s="90"/>
      <c r="AU733" s="90"/>
      <c r="AV733" s="90"/>
      <c r="AW733" s="90"/>
      <c r="AX733" s="90"/>
      <c r="AY733" s="90"/>
      <c r="AZ733" s="90"/>
      <c r="BA733" s="90"/>
      <c r="BB733" s="90"/>
      <c r="BC733" s="90"/>
      <c r="BD733" s="90"/>
      <c r="BE733" s="90"/>
      <c r="BF733" s="90"/>
      <c r="BG733" s="90"/>
      <c r="BH733" s="90"/>
      <c r="BI733" s="90"/>
      <c r="BJ733" s="90"/>
      <c r="BK733" s="90"/>
      <c r="BL733" s="90"/>
      <c r="BM733" s="90"/>
      <c r="BN733" s="90"/>
      <c r="BO733" s="90"/>
      <c r="BP733" s="90"/>
      <c r="BQ733" s="90"/>
      <c r="BR733" s="90"/>
      <c r="BS733" s="90"/>
      <c r="BT733" s="90"/>
      <c r="BU733" s="90"/>
      <c r="BV733" s="90"/>
      <c r="BW733" s="90"/>
      <c r="BX733" s="90"/>
      <c r="BY733" s="90"/>
      <c r="BZ733" s="90"/>
      <c r="CA733" s="90"/>
    </row>
    <row r="734" spans="1:79" s="86" customFormat="1" x14ac:dyDescent="0.2">
      <c r="A734" s="150"/>
      <c r="B734" s="95"/>
      <c r="C734" s="95"/>
      <c r="D734" s="131"/>
      <c r="E734" s="146"/>
      <c r="F734" s="90"/>
      <c r="G734" s="90"/>
      <c r="H734" s="90"/>
      <c r="I734" s="90"/>
      <c r="J734" s="90"/>
      <c r="K734" s="90"/>
      <c r="L734" s="90"/>
      <c r="M734" s="90"/>
      <c r="N734" s="90"/>
      <c r="O734" s="90"/>
      <c r="P734" s="90"/>
      <c r="Q734" s="90"/>
      <c r="R734" s="90"/>
      <c r="S734" s="90"/>
      <c r="T734" s="90"/>
      <c r="U734" s="90"/>
      <c r="V734" s="90"/>
      <c r="W734" s="90"/>
      <c r="X734" s="90"/>
      <c r="Y734" s="90"/>
      <c r="Z734" s="90"/>
      <c r="AA734" s="90"/>
      <c r="AB734" s="90"/>
      <c r="AC734" s="90"/>
      <c r="AD734" s="90"/>
      <c r="AE734" s="90"/>
      <c r="AF734" s="90"/>
      <c r="AG734" s="90"/>
      <c r="AH734" s="90"/>
      <c r="AI734" s="90"/>
      <c r="AJ734" s="90"/>
      <c r="AK734" s="90"/>
      <c r="AL734" s="90"/>
      <c r="AM734" s="90"/>
      <c r="AN734" s="90"/>
      <c r="AO734" s="90"/>
      <c r="AP734" s="90"/>
      <c r="AQ734" s="90"/>
      <c r="AR734" s="90"/>
      <c r="AS734" s="90"/>
      <c r="AT734" s="90"/>
      <c r="AU734" s="90"/>
      <c r="AV734" s="90"/>
      <c r="AW734" s="90"/>
      <c r="AX734" s="90"/>
      <c r="AY734" s="90"/>
      <c r="AZ734" s="90"/>
      <c r="BA734" s="90"/>
      <c r="BB734" s="90"/>
      <c r="BC734" s="90"/>
      <c r="BD734" s="90"/>
      <c r="BE734" s="90"/>
      <c r="BF734" s="90"/>
      <c r="BG734" s="90"/>
      <c r="BH734" s="90"/>
      <c r="BI734" s="90"/>
      <c r="BJ734" s="90"/>
      <c r="BK734" s="90"/>
      <c r="BL734" s="90"/>
      <c r="BM734" s="90"/>
      <c r="BN734" s="90"/>
      <c r="BO734" s="90"/>
      <c r="BP734" s="90"/>
      <c r="BQ734" s="90"/>
      <c r="BR734" s="90"/>
      <c r="BS734" s="90"/>
      <c r="BT734" s="90"/>
      <c r="BU734" s="90"/>
      <c r="BV734" s="90"/>
      <c r="BW734" s="90"/>
      <c r="BX734" s="90"/>
      <c r="BY734" s="90"/>
      <c r="BZ734" s="90"/>
      <c r="CA734" s="90"/>
    </row>
    <row r="735" spans="1:79" s="86" customFormat="1" x14ac:dyDescent="0.2">
      <c r="A735" s="150"/>
      <c r="B735" s="95"/>
      <c r="C735" s="95"/>
      <c r="D735" s="131"/>
      <c r="E735" s="146"/>
      <c r="F735" s="90"/>
      <c r="G735" s="90"/>
      <c r="H735" s="90"/>
      <c r="I735" s="90"/>
      <c r="J735" s="90"/>
      <c r="K735" s="90"/>
      <c r="L735" s="90"/>
      <c r="M735" s="90"/>
      <c r="N735" s="90"/>
      <c r="O735" s="90"/>
      <c r="P735" s="90"/>
      <c r="Q735" s="90"/>
      <c r="R735" s="90"/>
      <c r="S735" s="90"/>
      <c r="T735" s="90"/>
      <c r="U735" s="90"/>
      <c r="V735" s="90"/>
      <c r="W735" s="90"/>
      <c r="X735" s="90"/>
      <c r="Y735" s="90"/>
      <c r="Z735" s="90"/>
      <c r="AA735" s="90"/>
      <c r="AB735" s="90"/>
      <c r="AC735" s="90"/>
      <c r="AD735" s="90"/>
      <c r="AE735" s="90"/>
      <c r="AF735" s="90"/>
      <c r="AG735" s="90"/>
      <c r="AH735" s="90"/>
      <c r="AI735" s="90"/>
      <c r="AJ735" s="90"/>
      <c r="AK735" s="90"/>
      <c r="AL735" s="90"/>
      <c r="AM735" s="90"/>
      <c r="AN735" s="90"/>
      <c r="AO735" s="90"/>
      <c r="AP735" s="90"/>
      <c r="AQ735" s="90"/>
      <c r="AR735" s="90"/>
      <c r="AS735" s="90"/>
      <c r="AT735" s="90"/>
      <c r="AU735" s="90"/>
      <c r="AV735" s="90"/>
      <c r="AW735" s="90"/>
      <c r="AX735" s="90"/>
      <c r="AY735" s="90"/>
      <c r="AZ735" s="90"/>
      <c r="BA735" s="90"/>
      <c r="BB735" s="90"/>
      <c r="BC735" s="90"/>
      <c r="BD735" s="90"/>
      <c r="BE735" s="90"/>
      <c r="BF735" s="90"/>
      <c r="BG735" s="90"/>
      <c r="BH735" s="90"/>
      <c r="BI735" s="90"/>
      <c r="BJ735" s="90"/>
      <c r="BK735" s="90"/>
      <c r="BL735" s="90"/>
      <c r="BM735" s="90"/>
      <c r="BN735" s="90"/>
      <c r="BO735" s="90"/>
      <c r="BP735" s="90"/>
      <c r="BQ735" s="90"/>
      <c r="BR735" s="90"/>
      <c r="BS735" s="90"/>
      <c r="BT735" s="90"/>
      <c r="BU735" s="90"/>
      <c r="BV735" s="90"/>
      <c r="BW735" s="90"/>
      <c r="BX735" s="90"/>
      <c r="BY735" s="90"/>
      <c r="BZ735" s="90"/>
      <c r="CA735" s="90"/>
    </row>
    <row r="736" spans="1:79" s="86" customFormat="1" x14ac:dyDescent="0.2">
      <c r="A736" s="150"/>
      <c r="B736" s="95"/>
      <c r="C736" s="95"/>
      <c r="D736" s="131"/>
      <c r="E736" s="146"/>
      <c r="F736" s="90"/>
      <c r="G736" s="90"/>
      <c r="H736" s="90"/>
      <c r="I736" s="90"/>
      <c r="J736" s="90"/>
      <c r="K736" s="90"/>
      <c r="L736" s="90"/>
      <c r="M736" s="90"/>
      <c r="N736" s="90"/>
      <c r="O736" s="90"/>
      <c r="P736" s="90"/>
      <c r="Q736" s="90"/>
      <c r="R736" s="90"/>
      <c r="S736" s="90"/>
      <c r="T736" s="90"/>
      <c r="U736" s="90"/>
      <c r="V736" s="90"/>
      <c r="W736" s="90"/>
      <c r="X736" s="90"/>
      <c r="Y736" s="90"/>
      <c r="Z736" s="90"/>
      <c r="AA736" s="90"/>
      <c r="AB736" s="90"/>
      <c r="AC736" s="90"/>
      <c r="AD736" s="90"/>
      <c r="AE736" s="90"/>
      <c r="AF736" s="90"/>
      <c r="AG736" s="90"/>
      <c r="AH736" s="90"/>
      <c r="AI736" s="90"/>
      <c r="AJ736" s="90"/>
      <c r="AK736" s="90"/>
      <c r="AL736" s="90"/>
      <c r="AM736" s="90"/>
      <c r="AN736" s="90"/>
      <c r="AO736" s="90"/>
      <c r="AP736" s="90"/>
      <c r="AQ736" s="90"/>
      <c r="AR736" s="90"/>
      <c r="AS736" s="90"/>
      <c r="AT736" s="90"/>
      <c r="AU736" s="90"/>
      <c r="AV736" s="90"/>
      <c r="AW736" s="90"/>
      <c r="AX736" s="90"/>
      <c r="AY736" s="90"/>
      <c r="AZ736" s="90"/>
      <c r="BA736" s="90"/>
      <c r="BB736" s="90"/>
      <c r="BC736" s="90"/>
      <c r="BD736" s="90"/>
      <c r="BE736" s="90"/>
      <c r="BF736" s="90"/>
      <c r="BG736" s="90"/>
      <c r="BH736" s="90"/>
      <c r="BI736" s="90"/>
      <c r="BJ736" s="90"/>
      <c r="BK736" s="90"/>
      <c r="BL736" s="90"/>
      <c r="BM736" s="90"/>
      <c r="BN736" s="90"/>
      <c r="BO736" s="90"/>
      <c r="BP736" s="90"/>
      <c r="BQ736" s="90"/>
      <c r="BR736" s="90"/>
      <c r="BS736" s="90"/>
      <c r="BT736" s="90"/>
      <c r="BU736" s="90"/>
      <c r="BV736" s="90"/>
      <c r="BW736" s="90"/>
      <c r="BX736" s="90"/>
      <c r="BY736" s="90"/>
      <c r="BZ736" s="90"/>
      <c r="CA736" s="90"/>
    </row>
    <row r="737" spans="1:79" s="86" customFormat="1" x14ac:dyDescent="0.2">
      <c r="A737" s="150"/>
      <c r="B737" s="95"/>
      <c r="C737" s="95"/>
      <c r="D737" s="131"/>
      <c r="E737" s="146"/>
      <c r="F737" s="90"/>
      <c r="G737" s="90"/>
      <c r="H737" s="90"/>
      <c r="I737" s="90"/>
      <c r="J737" s="90"/>
      <c r="K737" s="90"/>
      <c r="L737" s="90"/>
      <c r="M737" s="90"/>
      <c r="N737" s="90"/>
      <c r="O737" s="90"/>
      <c r="P737" s="90"/>
      <c r="Q737" s="90"/>
      <c r="R737" s="90"/>
      <c r="S737" s="90"/>
      <c r="T737" s="90"/>
      <c r="U737" s="90"/>
      <c r="V737" s="90"/>
      <c r="W737" s="90"/>
      <c r="X737" s="90"/>
      <c r="Y737" s="90"/>
      <c r="Z737" s="90"/>
      <c r="AA737" s="90"/>
      <c r="AB737" s="90"/>
      <c r="AC737" s="90"/>
      <c r="AD737" s="90"/>
      <c r="AE737" s="90"/>
      <c r="AF737" s="90"/>
      <c r="AG737" s="90"/>
      <c r="AH737" s="90"/>
      <c r="AI737" s="90"/>
      <c r="AJ737" s="90"/>
      <c r="AK737" s="90"/>
      <c r="AL737" s="90"/>
      <c r="AM737" s="90"/>
      <c r="AN737" s="90"/>
      <c r="AO737" s="90"/>
      <c r="AP737" s="90"/>
      <c r="AQ737" s="90"/>
      <c r="AR737" s="90"/>
      <c r="AS737" s="90"/>
      <c r="AT737" s="90"/>
      <c r="AU737" s="90"/>
      <c r="AV737" s="90"/>
      <c r="AW737" s="90"/>
      <c r="AX737" s="90"/>
      <c r="AY737" s="90"/>
      <c r="AZ737" s="90"/>
      <c r="BA737" s="90"/>
      <c r="BB737" s="90"/>
      <c r="BC737" s="90"/>
      <c r="BD737" s="90"/>
      <c r="BE737" s="90"/>
      <c r="BF737" s="90"/>
      <c r="BG737" s="90"/>
      <c r="BH737" s="90"/>
      <c r="BI737" s="90"/>
      <c r="BJ737" s="90"/>
      <c r="BK737" s="90"/>
      <c r="BL737" s="90"/>
      <c r="BM737" s="90"/>
      <c r="BN737" s="90"/>
      <c r="BO737" s="90"/>
      <c r="BP737" s="90"/>
      <c r="BQ737" s="90"/>
      <c r="BR737" s="90"/>
      <c r="BS737" s="90"/>
      <c r="BT737" s="90"/>
      <c r="BU737" s="90"/>
      <c r="BV737" s="90"/>
      <c r="BW737" s="90"/>
      <c r="BX737" s="90"/>
      <c r="BY737" s="90"/>
      <c r="BZ737" s="90"/>
      <c r="CA737" s="90"/>
    </row>
    <row r="738" spans="1:79" s="86" customFormat="1" x14ac:dyDescent="0.2">
      <c r="A738" s="150"/>
      <c r="B738" s="95"/>
      <c r="C738" s="95"/>
      <c r="D738" s="131"/>
      <c r="E738" s="161"/>
      <c r="F738" s="90"/>
      <c r="G738" s="90"/>
      <c r="H738" s="90"/>
      <c r="I738" s="90"/>
      <c r="J738" s="90"/>
      <c r="K738" s="90"/>
      <c r="L738" s="90"/>
      <c r="M738" s="90"/>
      <c r="N738" s="90"/>
      <c r="O738" s="90"/>
      <c r="P738" s="90"/>
      <c r="Q738" s="90"/>
      <c r="R738" s="90"/>
      <c r="S738" s="90"/>
      <c r="T738" s="90"/>
      <c r="U738" s="90"/>
      <c r="V738" s="90"/>
      <c r="W738" s="90"/>
      <c r="X738" s="90"/>
      <c r="Y738" s="90"/>
      <c r="Z738" s="90"/>
      <c r="AA738" s="90"/>
      <c r="AB738" s="90"/>
      <c r="AC738" s="90"/>
      <c r="AD738" s="90"/>
      <c r="AE738" s="90"/>
      <c r="AF738" s="90"/>
      <c r="AG738" s="90"/>
      <c r="AH738" s="90"/>
      <c r="AI738" s="90"/>
      <c r="AJ738" s="90"/>
      <c r="AK738" s="90"/>
      <c r="AL738" s="90"/>
      <c r="AM738" s="90"/>
      <c r="AN738" s="90"/>
      <c r="AO738" s="90"/>
      <c r="AP738" s="90"/>
      <c r="AQ738" s="90"/>
      <c r="AR738" s="90"/>
      <c r="AS738" s="90"/>
      <c r="AT738" s="90"/>
      <c r="AU738" s="90"/>
      <c r="AV738" s="90"/>
      <c r="AW738" s="90"/>
      <c r="AX738" s="90"/>
      <c r="AY738" s="90"/>
      <c r="AZ738" s="90"/>
      <c r="BA738" s="90"/>
      <c r="BB738" s="90"/>
      <c r="BC738" s="90"/>
      <c r="BD738" s="90"/>
      <c r="BE738" s="90"/>
      <c r="BF738" s="90"/>
      <c r="BG738" s="90"/>
      <c r="BH738" s="90"/>
      <c r="BI738" s="90"/>
      <c r="BJ738" s="90"/>
      <c r="BK738" s="90"/>
      <c r="BL738" s="90"/>
      <c r="BM738" s="90"/>
      <c r="BN738" s="90"/>
      <c r="BO738" s="90"/>
      <c r="BP738" s="90"/>
      <c r="BQ738" s="90"/>
      <c r="BR738" s="90"/>
      <c r="BS738" s="90"/>
      <c r="BT738" s="90"/>
      <c r="BU738" s="90"/>
      <c r="BV738" s="90"/>
      <c r="BW738" s="90"/>
      <c r="BX738" s="90"/>
      <c r="BY738" s="90"/>
      <c r="BZ738" s="90"/>
      <c r="CA738" s="90"/>
    </row>
    <row r="739" spans="1:79" s="86" customFormat="1" x14ac:dyDescent="0.2">
      <c r="A739" s="150"/>
      <c r="B739" s="95"/>
      <c r="C739" s="95"/>
      <c r="D739" s="131"/>
      <c r="E739" s="146"/>
      <c r="F739" s="90"/>
      <c r="G739" s="90"/>
      <c r="H739" s="90"/>
      <c r="I739" s="90"/>
      <c r="J739" s="90"/>
      <c r="K739" s="90"/>
      <c r="L739" s="90"/>
      <c r="M739" s="90"/>
      <c r="N739" s="90"/>
      <c r="O739" s="90"/>
      <c r="P739" s="90"/>
      <c r="Q739" s="90"/>
      <c r="R739" s="90"/>
      <c r="S739" s="90"/>
      <c r="T739" s="90"/>
      <c r="U739" s="90"/>
      <c r="V739" s="90"/>
      <c r="W739" s="90"/>
      <c r="X739" s="90"/>
      <c r="Y739" s="90"/>
      <c r="Z739" s="90"/>
      <c r="AA739" s="90"/>
      <c r="AB739" s="90"/>
      <c r="AC739" s="90"/>
      <c r="AD739" s="90"/>
      <c r="AE739" s="90"/>
      <c r="AF739" s="90"/>
      <c r="AG739" s="90"/>
      <c r="AH739" s="90"/>
      <c r="AI739" s="90"/>
      <c r="AJ739" s="90"/>
      <c r="AK739" s="90"/>
      <c r="AL739" s="90"/>
      <c r="AM739" s="90"/>
      <c r="AN739" s="90"/>
      <c r="AO739" s="90"/>
      <c r="AP739" s="90"/>
      <c r="AQ739" s="90"/>
      <c r="AR739" s="90"/>
      <c r="AS739" s="90"/>
      <c r="AT739" s="90"/>
      <c r="AU739" s="90"/>
      <c r="AV739" s="90"/>
      <c r="AW739" s="90"/>
      <c r="AX739" s="90"/>
      <c r="AY739" s="90"/>
      <c r="AZ739" s="90"/>
      <c r="BA739" s="90"/>
      <c r="BB739" s="90"/>
      <c r="BC739" s="90"/>
      <c r="BD739" s="90"/>
      <c r="BE739" s="90"/>
      <c r="BF739" s="90"/>
      <c r="BG739" s="90"/>
      <c r="BH739" s="90"/>
      <c r="BI739" s="90"/>
      <c r="BJ739" s="90"/>
      <c r="BK739" s="90"/>
      <c r="BL739" s="90"/>
      <c r="BM739" s="90"/>
      <c r="BN739" s="90"/>
      <c r="BO739" s="90"/>
      <c r="BP739" s="90"/>
      <c r="BQ739" s="90"/>
      <c r="BR739" s="90"/>
      <c r="BS739" s="90"/>
      <c r="BT739" s="90"/>
      <c r="BU739" s="90"/>
      <c r="BV739" s="90"/>
      <c r="BW739" s="90"/>
      <c r="BX739" s="90"/>
      <c r="BY739" s="90"/>
      <c r="BZ739" s="90"/>
      <c r="CA739" s="90"/>
    </row>
    <row r="740" spans="1:79" s="86" customFormat="1" x14ac:dyDescent="0.2">
      <c r="A740" s="150"/>
      <c r="B740" s="95"/>
      <c r="C740" s="95"/>
      <c r="D740" s="131"/>
      <c r="E740" s="146"/>
      <c r="F740" s="90"/>
      <c r="G740" s="90"/>
      <c r="H740" s="90"/>
      <c r="I740" s="90"/>
      <c r="J740" s="90"/>
      <c r="K740" s="90"/>
      <c r="L740" s="90"/>
      <c r="M740" s="90"/>
      <c r="N740" s="90"/>
      <c r="O740" s="90"/>
      <c r="P740" s="90"/>
      <c r="Q740" s="90"/>
      <c r="R740" s="90"/>
      <c r="S740" s="90"/>
      <c r="T740" s="90"/>
      <c r="U740" s="90"/>
      <c r="V740" s="90"/>
      <c r="W740" s="90"/>
      <c r="X740" s="90"/>
      <c r="Y740" s="90"/>
      <c r="Z740" s="90"/>
      <c r="AA740" s="90"/>
      <c r="AB740" s="90"/>
      <c r="AC740" s="90"/>
      <c r="AD740" s="90"/>
      <c r="AE740" s="90"/>
      <c r="AF740" s="90"/>
      <c r="AG740" s="90"/>
      <c r="AH740" s="90"/>
      <c r="AI740" s="90"/>
      <c r="AJ740" s="90"/>
      <c r="AK740" s="90"/>
      <c r="AL740" s="90"/>
      <c r="AM740" s="90"/>
      <c r="AN740" s="90"/>
      <c r="AO740" s="90"/>
      <c r="AP740" s="90"/>
      <c r="AQ740" s="90"/>
      <c r="AR740" s="90"/>
      <c r="AS740" s="90"/>
      <c r="AT740" s="90"/>
      <c r="AU740" s="90"/>
      <c r="AV740" s="90"/>
      <c r="AW740" s="90"/>
      <c r="AX740" s="90"/>
      <c r="AY740" s="90"/>
      <c r="AZ740" s="90"/>
      <c r="BA740" s="90"/>
      <c r="BB740" s="90"/>
      <c r="BC740" s="90"/>
      <c r="BD740" s="90"/>
      <c r="BE740" s="90"/>
      <c r="BF740" s="90"/>
      <c r="BG740" s="90"/>
      <c r="BH740" s="90"/>
      <c r="BI740" s="90"/>
      <c r="BJ740" s="90"/>
      <c r="BK740" s="90"/>
      <c r="BL740" s="90"/>
      <c r="BM740" s="90"/>
      <c r="BN740" s="90"/>
      <c r="BO740" s="90"/>
      <c r="BP740" s="90"/>
      <c r="BQ740" s="90"/>
      <c r="BR740" s="90"/>
      <c r="BS740" s="90"/>
      <c r="BT740" s="90"/>
      <c r="BU740" s="90"/>
      <c r="BV740" s="90"/>
      <c r="BW740" s="90"/>
      <c r="BX740" s="90"/>
      <c r="BY740" s="90"/>
      <c r="BZ740" s="90"/>
      <c r="CA740" s="90"/>
    </row>
    <row r="741" spans="1:79" s="86" customFormat="1" x14ac:dyDescent="0.2">
      <c r="A741" s="150"/>
      <c r="B741" s="95"/>
      <c r="C741" s="95"/>
      <c r="D741" s="131"/>
      <c r="E741" s="146"/>
      <c r="F741" s="90"/>
      <c r="G741" s="90"/>
      <c r="H741" s="90"/>
      <c r="I741" s="90"/>
      <c r="J741" s="90"/>
      <c r="K741" s="90"/>
      <c r="L741" s="90"/>
      <c r="M741" s="90"/>
      <c r="N741" s="90"/>
      <c r="O741" s="90"/>
      <c r="P741" s="90"/>
      <c r="Q741" s="90"/>
      <c r="R741" s="90"/>
      <c r="S741" s="90"/>
      <c r="T741" s="90"/>
      <c r="U741" s="90"/>
      <c r="V741" s="90"/>
      <c r="W741" s="90"/>
      <c r="X741" s="90"/>
      <c r="Y741" s="90"/>
      <c r="Z741" s="90"/>
      <c r="AA741" s="90"/>
      <c r="AB741" s="90"/>
      <c r="AC741" s="90"/>
      <c r="AD741" s="90"/>
      <c r="AE741" s="90"/>
      <c r="AF741" s="90"/>
      <c r="AG741" s="90"/>
      <c r="AH741" s="90"/>
      <c r="AI741" s="90"/>
      <c r="AJ741" s="90"/>
      <c r="AK741" s="90"/>
      <c r="AL741" s="90"/>
      <c r="AM741" s="90"/>
      <c r="AN741" s="90"/>
      <c r="AO741" s="90"/>
      <c r="AP741" s="90"/>
      <c r="AQ741" s="90"/>
      <c r="AR741" s="90"/>
      <c r="AS741" s="90"/>
      <c r="AT741" s="90"/>
      <c r="AU741" s="90"/>
      <c r="AV741" s="90"/>
      <c r="AW741" s="90"/>
      <c r="AX741" s="90"/>
      <c r="AY741" s="90"/>
      <c r="AZ741" s="90"/>
      <c r="BA741" s="90"/>
      <c r="BB741" s="90"/>
      <c r="BC741" s="90"/>
      <c r="BD741" s="90"/>
      <c r="BE741" s="90"/>
      <c r="BF741" s="90"/>
      <c r="BG741" s="90"/>
      <c r="BH741" s="90"/>
      <c r="BI741" s="90"/>
      <c r="BJ741" s="90"/>
      <c r="BK741" s="90"/>
      <c r="BL741" s="90"/>
      <c r="BM741" s="90"/>
      <c r="BN741" s="90"/>
      <c r="BO741" s="90"/>
      <c r="BP741" s="90"/>
      <c r="BQ741" s="90"/>
      <c r="BR741" s="90"/>
      <c r="BS741" s="90"/>
      <c r="BT741" s="90"/>
      <c r="BU741" s="90"/>
      <c r="BV741" s="90"/>
      <c r="BW741" s="90"/>
      <c r="BX741" s="90"/>
      <c r="BY741" s="90"/>
      <c r="BZ741" s="90"/>
      <c r="CA741" s="90"/>
    </row>
    <row r="742" spans="1:79" s="86" customFormat="1" x14ac:dyDescent="0.2">
      <c r="A742" s="150"/>
      <c r="B742" s="95"/>
      <c r="C742" s="95"/>
      <c r="D742" s="131"/>
      <c r="E742" s="146"/>
      <c r="F742" s="90"/>
      <c r="G742" s="90"/>
      <c r="H742" s="90"/>
      <c r="I742" s="90"/>
      <c r="J742" s="90"/>
      <c r="K742" s="90"/>
      <c r="L742" s="90"/>
      <c r="M742" s="90"/>
      <c r="N742" s="90"/>
      <c r="O742" s="90"/>
      <c r="P742" s="90"/>
      <c r="Q742" s="90"/>
      <c r="R742" s="90"/>
      <c r="S742" s="90"/>
      <c r="T742" s="90"/>
      <c r="U742" s="90"/>
      <c r="V742" s="90"/>
      <c r="W742" s="90"/>
      <c r="X742" s="90"/>
      <c r="Y742" s="90"/>
      <c r="Z742" s="90"/>
      <c r="AA742" s="90"/>
      <c r="AB742" s="90"/>
      <c r="AC742" s="90"/>
      <c r="AD742" s="90"/>
      <c r="AE742" s="90"/>
      <c r="AF742" s="90"/>
      <c r="AG742" s="90"/>
      <c r="AH742" s="90"/>
      <c r="AI742" s="90"/>
      <c r="AJ742" s="90"/>
      <c r="AK742" s="90"/>
      <c r="AL742" s="90"/>
      <c r="AM742" s="90"/>
      <c r="AN742" s="90"/>
      <c r="AO742" s="90"/>
      <c r="AP742" s="90"/>
      <c r="AQ742" s="90"/>
      <c r="AR742" s="90"/>
      <c r="AS742" s="90"/>
      <c r="AT742" s="90"/>
      <c r="AU742" s="90"/>
      <c r="AV742" s="90"/>
      <c r="AW742" s="90"/>
      <c r="AX742" s="90"/>
      <c r="AY742" s="90"/>
      <c r="AZ742" s="90"/>
      <c r="BA742" s="90"/>
      <c r="BB742" s="90"/>
      <c r="BC742" s="90"/>
      <c r="BD742" s="90"/>
      <c r="BE742" s="90"/>
      <c r="BF742" s="90"/>
      <c r="BG742" s="90"/>
      <c r="BH742" s="90"/>
      <c r="BI742" s="90"/>
      <c r="BJ742" s="90"/>
      <c r="BK742" s="90"/>
      <c r="BL742" s="90"/>
      <c r="BM742" s="90"/>
      <c r="BN742" s="90"/>
      <c r="BO742" s="90"/>
      <c r="BP742" s="90"/>
      <c r="BQ742" s="90"/>
      <c r="BR742" s="90"/>
      <c r="BS742" s="90"/>
      <c r="BT742" s="90"/>
      <c r="BU742" s="90"/>
      <c r="BV742" s="90"/>
      <c r="BW742" s="90"/>
      <c r="BX742" s="90"/>
      <c r="BY742" s="90"/>
      <c r="BZ742" s="90"/>
      <c r="CA742" s="90"/>
    </row>
    <row r="743" spans="1:79" s="86" customFormat="1" x14ac:dyDescent="0.2">
      <c r="A743" s="150"/>
      <c r="B743" s="95"/>
      <c r="C743" s="95"/>
      <c r="D743" s="131"/>
      <c r="E743" s="146"/>
      <c r="F743" s="90"/>
      <c r="G743" s="90"/>
      <c r="H743" s="90"/>
      <c r="I743" s="90"/>
      <c r="J743" s="90"/>
      <c r="K743" s="90"/>
      <c r="L743" s="90"/>
      <c r="M743" s="90"/>
      <c r="N743" s="90"/>
      <c r="O743" s="90"/>
      <c r="P743" s="90"/>
      <c r="Q743" s="90"/>
      <c r="R743" s="90"/>
      <c r="S743" s="90"/>
      <c r="T743" s="90"/>
      <c r="U743" s="90"/>
      <c r="V743" s="90"/>
      <c r="W743" s="90"/>
      <c r="X743" s="90"/>
      <c r="Y743" s="90"/>
      <c r="Z743" s="90"/>
      <c r="AA743" s="90"/>
      <c r="AB743" s="90"/>
      <c r="AC743" s="90"/>
      <c r="AD743" s="90"/>
      <c r="AE743" s="90"/>
      <c r="AF743" s="90"/>
      <c r="AG743" s="90"/>
      <c r="AH743" s="90"/>
      <c r="AI743" s="90"/>
      <c r="AJ743" s="90"/>
      <c r="AK743" s="90"/>
      <c r="AL743" s="90"/>
      <c r="AM743" s="90"/>
      <c r="AN743" s="90"/>
      <c r="AO743" s="90"/>
      <c r="AP743" s="90"/>
      <c r="AQ743" s="90"/>
      <c r="AR743" s="90"/>
      <c r="AS743" s="90"/>
      <c r="AT743" s="90"/>
      <c r="AU743" s="90"/>
      <c r="AV743" s="90"/>
      <c r="AW743" s="90"/>
      <c r="AX743" s="90"/>
      <c r="AY743" s="90"/>
      <c r="AZ743" s="90"/>
      <c r="BA743" s="90"/>
      <c r="BB743" s="90"/>
      <c r="BC743" s="90"/>
      <c r="BD743" s="90"/>
      <c r="BE743" s="90"/>
      <c r="BF743" s="90"/>
      <c r="BG743" s="90"/>
      <c r="BH743" s="90"/>
      <c r="BI743" s="90"/>
      <c r="BJ743" s="90"/>
      <c r="BK743" s="90"/>
      <c r="BL743" s="90"/>
      <c r="BM743" s="90"/>
      <c r="BN743" s="90"/>
      <c r="BO743" s="90"/>
      <c r="BP743" s="90"/>
      <c r="BQ743" s="90"/>
      <c r="BR743" s="90"/>
      <c r="BS743" s="90"/>
      <c r="BT743" s="90"/>
      <c r="BU743" s="90"/>
      <c r="BV743" s="90"/>
      <c r="BW743" s="90"/>
      <c r="BX743" s="90"/>
      <c r="BY743" s="90"/>
      <c r="BZ743" s="90"/>
      <c r="CA743" s="90"/>
    </row>
    <row r="744" spans="1:79" s="86" customFormat="1" x14ac:dyDescent="0.2">
      <c r="A744" s="150"/>
      <c r="B744" s="95"/>
      <c r="C744" s="95"/>
      <c r="D744" s="131"/>
      <c r="E744" s="160"/>
      <c r="F744" s="90"/>
      <c r="G744" s="90"/>
      <c r="H744" s="90"/>
      <c r="I744" s="90"/>
      <c r="J744" s="90"/>
      <c r="K744" s="90"/>
      <c r="L744" s="90"/>
      <c r="M744" s="90"/>
      <c r="N744" s="90"/>
      <c r="O744" s="90"/>
      <c r="P744" s="90"/>
      <c r="Q744" s="90"/>
      <c r="R744" s="90"/>
      <c r="S744" s="90"/>
      <c r="T744" s="90"/>
      <c r="U744" s="90"/>
      <c r="V744" s="90"/>
      <c r="W744" s="90"/>
      <c r="X744" s="90"/>
      <c r="Y744" s="90"/>
      <c r="Z744" s="90"/>
      <c r="AA744" s="90"/>
      <c r="AB744" s="90"/>
      <c r="AC744" s="90"/>
      <c r="AD744" s="90"/>
      <c r="AE744" s="90"/>
      <c r="AF744" s="90"/>
      <c r="AG744" s="90"/>
      <c r="AH744" s="90"/>
      <c r="AI744" s="90"/>
      <c r="AJ744" s="90"/>
      <c r="AK744" s="90"/>
      <c r="AL744" s="90"/>
      <c r="AM744" s="90"/>
      <c r="AN744" s="90"/>
      <c r="AO744" s="90"/>
      <c r="AP744" s="90"/>
      <c r="AQ744" s="90"/>
      <c r="AR744" s="90"/>
      <c r="AS744" s="90"/>
      <c r="AT744" s="90"/>
      <c r="AU744" s="90"/>
      <c r="AV744" s="90"/>
      <c r="AW744" s="90"/>
      <c r="AX744" s="90"/>
      <c r="AY744" s="90"/>
      <c r="AZ744" s="90"/>
      <c r="BA744" s="90"/>
      <c r="BB744" s="90"/>
      <c r="BC744" s="90"/>
      <c r="BD744" s="90"/>
      <c r="BE744" s="90"/>
      <c r="BF744" s="90"/>
      <c r="BG744" s="90"/>
      <c r="BH744" s="90"/>
      <c r="BI744" s="90"/>
      <c r="BJ744" s="90"/>
      <c r="BK744" s="90"/>
      <c r="BL744" s="90"/>
      <c r="BM744" s="90"/>
      <c r="BN744" s="90"/>
      <c r="BO744" s="90"/>
      <c r="BP744" s="90"/>
      <c r="BQ744" s="90"/>
      <c r="BR744" s="90"/>
      <c r="BS744" s="90"/>
      <c r="BT744" s="90"/>
      <c r="BU744" s="90"/>
      <c r="BV744" s="90"/>
      <c r="BW744" s="90"/>
      <c r="BX744" s="90"/>
      <c r="BY744" s="90"/>
      <c r="BZ744" s="90"/>
      <c r="CA744" s="90"/>
    </row>
    <row r="745" spans="1:79" s="86" customFormat="1" x14ac:dyDescent="0.2">
      <c r="A745" s="150"/>
      <c r="B745" s="95"/>
      <c r="C745" s="95"/>
      <c r="D745" s="131"/>
      <c r="E745" s="160"/>
      <c r="F745" s="90"/>
      <c r="G745" s="90"/>
      <c r="H745" s="90"/>
      <c r="I745" s="90"/>
      <c r="J745" s="90"/>
      <c r="K745" s="90"/>
      <c r="L745" s="90"/>
      <c r="M745" s="90"/>
      <c r="N745" s="90"/>
      <c r="O745" s="90"/>
      <c r="P745" s="90"/>
      <c r="Q745" s="90"/>
      <c r="R745" s="90"/>
      <c r="S745" s="90"/>
      <c r="T745" s="90"/>
      <c r="U745" s="90"/>
      <c r="V745" s="90"/>
      <c r="W745" s="90"/>
      <c r="X745" s="90"/>
      <c r="Y745" s="90"/>
      <c r="Z745" s="90"/>
      <c r="AA745" s="90"/>
      <c r="AB745" s="90"/>
      <c r="AC745" s="90"/>
      <c r="AD745" s="90"/>
      <c r="AE745" s="90"/>
      <c r="AF745" s="90"/>
      <c r="AG745" s="90"/>
      <c r="AH745" s="90"/>
      <c r="AI745" s="90"/>
      <c r="AJ745" s="90"/>
      <c r="AK745" s="90"/>
      <c r="AL745" s="90"/>
      <c r="AM745" s="90"/>
      <c r="AN745" s="90"/>
      <c r="AO745" s="90"/>
      <c r="AP745" s="90"/>
      <c r="AQ745" s="90"/>
      <c r="AR745" s="90"/>
      <c r="AS745" s="90"/>
      <c r="AT745" s="90"/>
      <c r="AU745" s="90"/>
      <c r="AV745" s="90"/>
      <c r="AW745" s="90"/>
      <c r="AX745" s="90"/>
      <c r="AY745" s="90"/>
      <c r="AZ745" s="90"/>
      <c r="BA745" s="90"/>
      <c r="BB745" s="90"/>
      <c r="BC745" s="90"/>
      <c r="BD745" s="90"/>
      <c r="BE745" s="90"/>
      <c r="BF745" s="90"/>
      <c r="BG745" s="90"/>
      <c r="BH745" s="90"/>
      <c r="BI745" s="90"/>
      <c r="BJ745" s="90"/>
      <c r="BK745" s="90"/>
      <c r="BL745" s="90"/>
      <c r="BM745" s="90"/>
      <c r="BN745" s="90"/>
      <c r="BO745" s="90"/>
      <c r="BP745" s="90"/>
      <c r="BQ745" s="90"/>
      <c r="BR745" s="90"/>
      <c r="BS745" s="90"/>
      <c r="BT745" s="90"/>
      <c r="BU745" s="90"/>
      <c r="BV745" s="90"/>
      <c r="BW745" s="90"/>
      <c r="BX745" s="90"/>
      <c r="BY745" s="90"/>
      <c r="BZ745" s="90"/>
      <c r="CA745" s="90"/>
    </row>
    <row r="746" spans="1:79" s="86" customFormat="1" x14ac:dyDescent="0.2">
      <c r="A746" s="150"/>
      <c r="B746" s="95"/>
      <c r="C746" s="95"/>
      <c r="D746" s="131"/>
      <c r="E746" s="160"/>
      <c r="F746" s="90"/>
      <c r="G746" s="90"/>
      <c r="H746" s="90"/>
      <c r="I746" s="90"/>
      <c r="J746" s="90"/>
      <c r="K746" s="90"/>
      <c r="L746" s="90"/>
      <c r="M746" s="90"/>
      <c r="N746" s="90"/>
      <c r="O746" s="90"/>
      <c r="P746" s="90"/>
      <c r="Q746" s="90"/>
      <c r="R746" s="90"/>
      <c r="S746" s="90"/>
      <c r="T746" s="90"/>
      <c r="U746" s="90"/>
      <c r="V746" s="90"/>
      <c r="W746" s="90"/>
      <c r="X746" s="90"/>
      <c r="Y746" s="90"/>
      <c r="Z746" s="90"/>
      <c r="AA746" s="90"/>
      <c r="AB746" s="90"/>
      <c r="AC746" s="90"/>
      <c r="AD746" s="90"/>
      <c r="AE746" s="90"/>
      <c r="AF746" s="90"/>
      <c r="AG746" s="90"/>
      <c r="AH746" s="90"/>
      <c r="AI746" s="90"/>
      <c r="AJ746" s="90"/>
      <c r="AK746" s="90"/>
      <c r="AL746" s="90"/>
      <c r="AM746" s="90"/>
      <c r="AN746" s="90"/>
      <c r="AO746" s="90"/>
      <c r="AP746" s="90"/>
      <c r="AQ746" s="90"/>
      <c r="AR746" s="90"/>
      <c r="AS746" s="90"/>
      <c r="AT746" s="90"/>
      <c r="AU746" s="90"/>
      <c r="AV746" s="90"/>
      <c r="AW746" s="90"/>
      <c r="AX746" s="90"/>
      <c r="AY746" s="90"/>
      <c r="AZ746" s="90"/>
      <c r="BA746" s="90"/>
      <c r="BB746" s="90"/>
      <c r="BC746" s="90"/>
      <c r="BD746" s="90"/>
      <c r="BE746" s="90"/>
      <c r="BF746" s="90"/>
      <c r="BG746" s="90"/>
      <c r="BH746" s="90"/>
      <c r="BI746" s="90"/>
      <c r="BJ746" s="90"/>
      <c r="BK746" s="90"/>
      <c r="BL746" s="90"/>
      <c r="BM746" s="90"/>
      <c r="BN746" s="90"/>
      <c r="BO746" s="90"/>
      <c r="BP746" s="90"/>
      <c r="BQ746" s="90"/>
      <c r="BR746" s="90"/>
      <c r="BS746" s="90"/>
      <c r="BT746" s="90"/>
      <c r="BU746" s="90"/>
      <c r="BV746" s="90"/>
      <c r="BW746" s="90"/>
      <c r="BX746" s="90"/>
      <c r="BY746" s="90"/>
      <c r="BZ746" s="90"/>
      <c r="CA746" s="90"/>
    </row>
    <row r="747" spans="1:79" s="86" customFormat="1" x14ac:dyDescent="0.2">
      <c r="A747" s="150"/>
      <c r="B747" s="95"/>
      <c r="C747" s="95"/>
      <c r="D747" s="131"/>
      <c r="E747" s="160"/>
      <c r="F747" s="90"/>
      <c r="G747" s="90"/>
      <c r="H747" s="90"/>
      <c r="I747" s="90"/>
      <c r="J747" s="90"/>
      <c r="K747" s="90"/>
      <c r="L747" s="90"/>
      <c r="M747" s="90"/>
      <c r="N747" s="90"/>
      <c r="O747" s="90"/>
      <c r="P747" s="90"/>
      <c r="Q747" s="90"/>
      <c r="R747" s="90"/>
      <c r="S747" s="90"/>
      <c r="T747" s="90"/>
      <c r="U747" s="90"/>
      <c r="V747" s="90"/>
      <c r="W747" s="90"/>
      <c r="X747" s="90"/>
      <c r="Y747" s="90"/>
      <c r="Z747" s="90"/>
      <c r="AA747" s="90"/>
      <c r="AB747" s="90"/>
      <c r="AC747" s="90"/>
      <c r="AD747" s="90"/>
      <c r="AE747" s="90"/>
      <c r="AF747" s="90"/>
      <c r="AG747" s="90"/>
      <c r="AH747" s="90"/>
      <c r="AI747" s="90"/>
      <c r="AJ747" s="90"/>
      <c r="AK747" s="90"/>
      <c r="AL747" s="90"/>
      <c r="AM747" s="90"/>
      <c r="AN747" s="90"/>
      <c r="AO747" s="90"/>
      <c r="AP747" s="90"/>
      <c r="AQ747" s="90"/>
      <c r="AR747" s="90"/>
      <c r="AS747" s="90"/>
      <c r="AT747" s="90"/>
      <c r="AU747" s="90"/>
      <c r="AV747" s="90"/>
      <c r="AW747" s="90"/>
      <c r="AX747" s="90"/>
      <c r="AY747" s="90"/>
      <c r="AZ747" s="90"/>
      <c r="BA747" s="90"/>
      <c r="BB747" s="90"/>
      <c r="BC747" s="90"/>
      <c r="BD747" s="90"/>
      <c r="BE747" s="90"/>
      <c r="BF747" s="90"/>
      <c r="BG747" s="90"/>
      <c r="BH747" s="90"/>
      <c r="BI747" s="90"/>
      <c r="BJ747" s="90"/>
      <c r="BK747" s="90"/>
      <c r="BL747" s="90"/>
      <c r="BM747" s="90"/>
      <c r="BN747" s="90"/>
      <c r="BO747" s="90"/>
      <c r="BP747" s="90"/>
      <c r="BQ747" s="90"/>
      <c r="BR747" s="90"/>
      <c r="BS747" s="90"/>
      <c r="BT747" s="90"/>
      <c r="BU747" s="90"/>
      <c r="BV747" s="90"/>
      <c r="BW747" s="90"/>
      <c r="BX747" s="90"/>
      <c r="BY747" s="90"/>
      <c r="BZ747" s="90"/>
      <c r="CA747" s="90"/>
    </row>
    <row r="748" spans="1:79" s="86" customFormat="1" x14ac:dyDescent="0.2">
      <c r="A748" s="150"/>
      <c r="B748" s="95"/>
      <c r="C748" s="95"/>
      <c r="D748" s="131"/>
      <c r="E748" s="160"/>
      <c r="F748" s="90"/>
      <c r="G748" s="90"/>
      <c r="H748" s="90"/>
      <c r="I748" s="90"/>
      <c r="J748" s="90"/>
      <c r="K748" s="90"/>
      <c r="L748" s="90"/>
      <c r="M748" s="90"/>
      <c r="N748" s="90"/>
      <c r="O748" s="90"/>
      <c r="P748" s="90"/>
      <c r="Q748" s="90"/>
      <c r="R748" s="90"/>
      <c r="S748" s="90"/>
      <c r="T748" s="90"/>
      <c r="U748" s="90"/>
      <c r="V748" s="90"/>
      <c r="W748" s="90"/>
      <c r="X748" s="90"/>
      <c r="Y748" s="90"/>
      <c r="Z748" s="90"/>
      <c r="AA748" s="90"/>
      <c r="AB748" s="90"/>
      <c r="AC748" s="90"/>
      <c r="AD748" s="90"/>
      <c r="AE748" s="90"/>
      <c r="AF748" s="90"/>
      <c r="AG748" s="90"/>
      <c r="AH748" s="90"/>
      <c r="AI748" s="90"/>
      <c r="AJ748" s="90"/>
      <c r="AK748" s="90"/>
      <c r="AL748" s="90"/>
      <c r="AM748" s="90"/>
      <c r="AN748" s="90"/>
      <c r="AO748" s="90"/>
      <c r="AP748" s="90"/>
      <c r="AQ748" s="90"/>
      <c r="AR748" s="90"/>
      <c r="AS748" s="90"/>
      <c r="AT748" s="90"/>
      <c r="AU748" s="90"/>
      <c r="AV748" s="90"/>
      <c r="AW748" s="90"/>
      <c r="AX748" s="90"/>
      <c r="AY748" s="90"/>
      <c r="AZ748" s="90"/>
      <c r="BA748" s="90"/>
      <c r="BB748" s="90"/>
      <c r="BC748" s="90"/>
      <c r="BD748" s="90"/>
      <c r="BE748" s="90"/>
      <c r="BF748" s="90"/>
      <c r="BG748" s="90"/>
      <c r="BH748" s="90"/>
      <c r="BI748" s="90"/>
      <c r="BJ748" s="90"/>
      <c r="BK748" s="90"/>
      <c r="BL748" s="90"/>
      <c r="BM748" s="90"/>
      <c r="BN748" s="90"/>
      <c r="BO748" s="90"/>
      <c r="BP748" s="90"/>
      <c r="BQ748" s="90"/>
      <c r="BR748" s="90"/>
      <c r="BS748" s="90"/>
      <c r="BT748" s="90"/>
      <c r="BU748" s="90"/>
      <c r="BV748" s="90"/>
      <c r="BW748" s="90"/>
      <c r="BX748" s="90"/>
      <c r="BY748" s="90"/>
      <c r="BZ748" s="90"/>
      <c r="CA748" s="90"/>
    </row>
    <row r="749" spans="1:79" s="86" customFormat="1" x14ac:dyDescent="0.2">
      <c r="A749" s="150"/>
      <c r="B749" s="95"/>
      <c r="C749" s="95"/>
      <c r="D749" s="131"/>
      <c r="E749" s="160"/>
      <c r="F749" s="90"/>
      <c r="G749" s="90"/>
      <c r="H749" s="90"/>
      <c r="I749" s="90"/>
      <c r="J749" s="90"/>
      <c r="K749" s="90"/>
      <c r="L749" s="90"/>
      <c r="M749" s="90"/>
      <c r="N749" s="90"/>
      <c r="O749" s="90"/>
      <c r="P749" s="90"/>
      <c r="Q749" s="90"/>
      <c r="R749" s="90"/>
      <c r="S749" s="90"/>
      <c r="T749" s="90"/>
      <c r="U749" s="90"/>
      <c r="V749" s="90"/>
      <c r="W749" s="90"/>
      <c r="X749" s="90"/>
      <c r="Y749" s="90"/>
      <c r="Z749" s="90"/>
      <c r="AA749" s="90"/>
      <c r="AB749" s="90"/>
      <c r="AC749" s="90"/>
      <c r="AD749" s="90"/>
      <c r="AE749" s="90"/>
      <c r="AF749" s="90"/>
      <c r="AG749" s="90"/>
      <c r="AH749" s="90"/>
      <c r="AI749" s="90"/>
      <c r="AJ749" s="90"/>
      <c r="AK749" s="90"/>
      <c r="AL749" s="90"/>
      <c r="AM749" s="90"/>
      <c r="AN749" s="90"/>
      <c r="AO749" s="90"/>
      <c r="AP749" s="90"/>
      <c r="AQ749" s="90"/>
      <c r="AR749" s="90"/>
      <c r="AS749" s="90"/>
      <c r="AT749" s="90"/>
      <c r="AU749" s="90"/>
      <c r="AV749" s="90"/>
      <c r="AW749" s="90"/>
      <c r="AX749" s="90"/>
      <c r="AY749" s="90"/>
      <c r="AZ749" s="90"/>
      <c r="BA749" s="90"/>
      <c r="BB749" s="90"/>
      <c r="BC749" s="90"/>
      <c r="BD749" s="90"/>
      <c r="BE749" s="90"/>
      <c r="BF749" s="90"/>
      <c r="BG749" s="90"/>
      <c r="BH749" s="90"/>
      <c r="BI749" s="90"/>
      <c r="BJ749" s="90"/>
      <c r="BK749" s="90"/>
      <c r="BL749" s="90"/>
      <c r="BM749" s="90"/>
      <c r="BN749" s="90"/>
      <c r="BO749" s="90"/>
      <c r="BP749" s="90"/>
      <c r="BQ749" s="90"/>
      <c r="BR749" s="90"/>
      <c r="BS749" s="90"/>
      <c r="BT749" s="90"/>
      <c r="BU749" s="90"/>
      <c r="BV749" s="90"/>
      <c r="BW749" s="90"/>
      <c r="BX749" s="90"/>
      <c r="BY749" s="90"/>
      <c r="BZ749" s="90"/>
      <c r="CA749" s="90"/>
    </row>
    <row r="750" spans="1:79" s="86" customFormat="1" x14ac:dyDescent="0.2">
      <c r="A750" s="150"/>
      <c r="B750" s="95"/>
      <c r="C750" s="95"/>
      <c r="D750" s="131"/>
      <c r="E750" s="160"/>
      <c r="F750" s="90"/>
      <c r="G750" s="90"/>
      <c r="H750" s="90"/>
      <c r="I750" s="90"/>
      <c r="J750" s="90"/>
      <c r="K750" s="90"/>
      <c r="L750" s="90"/>
      <c r="M750" s="90"/>
      <c r="N750" s="90"/>
      <c r="O750" s="90"/>
      <c r="P750" s="90"/>
      <c r="Q750" s="90"/>
      <c r="R750" s="90"/>
      <c r="S750" s="90"/>
      <c r="T750" s="90"/>
      <c r="U750" s="90"/>
      <c r="V750" s="90"/>
      <c r="W750" s="90"/>
      <c r="X750" s="90"/>
      <c r="Y750" s="90"/>
      <c r="Z750" s="90"/>
      <c r="AA750" s="90"/>
      <c r="AB750" s="90"/>
      <c r="AC750" s="90"/>
      <c r="AD750" s="90"/>
      <c r="AE750" s="90"/>
      <c r="AF750" s="90"/>
      <c r="AG750" s="90"/>
      <c r="AH750" s="90"/>
      <c r="AI750" s="90"/>
      <c r="AJ750" s="90"/>
      <c r="AK750" s="90"/>
      <c r="AL750" s="90"/>
      <c r="AM750" s="90"/>
      <c r="AN750" s="90"/>
      <c r="AO750" s="90"/>
      <c r="AP750" s="90"/>
      <c r="AQ750" s="90"/>
      <c r="AR750" s="90"/>
      <c r="AS750" s="90"/>
      <c r="AT750" s="90"/>
      <c r="AU750" s="90"/>
      <c r="AV750" s="90"/>
      <c r="AW750" s="90"/>
      <c r="AX750" s="90"/>
      <c r="AY750" s="90"/>
      <c r="AZ750" s="90"/>
      <c r="BA750" s="90"/>
      <c r="BB750" s="90"/>
      <c r="BC750" s="90"/>
      <c r="BD750" s="90"/>
      <c r="BE750" s="90"/>
      <c r="BF750" s="90"/>
      <c r="BG750" s="90"/>
      <c r="BH750" s="90"/>
      <c r="BI750" s="90"/>
      <c r="BJ750" s="90"/>
      <c r="BK750" s="90"/>
      <c r="BL750" s="90"/>
      <c r="BM750" s="90"/>
      <c r="BN750" s="90"/>
      <c r="BO750" s="90"/>
      <c r="BP750" s="90"/>
      <c r="BQ750" s="90"/>
      <c r="BR750" s="90"/>
      <c r="BS750" s="90"/>
      <c r="BT750" s="90"/>
      <c r="BU750" s="90"/>
      <c r="BV750" s="90"/>
      <c r="BW750" s="90"/>
      <c r="BX750" s="90"/>
      <c r="BY750" s="90"/>
      <c r="BZ750" s="90"/>
      <c r="CA750" s="90"/>
    </row>
    <row r="751" spans="1:79" s="86" customFormat="1" x14ac:dyDescent="0.2">
      <c r="A751" s="150"/>
      <c r="B751" s="95"/>
      <c r="C751" s="95"/>
      <c r="D751" s="131"/>
      <c r="E751" s="160"/>
      <c r="F751" s="90"/>
      <c r="G751" s="90"/>
      <c r="H751" s="90"/>
      <c r="I751" s="90"/>
      <c r="J751" s="90"/>
      <c r="K751" s="90"/>
      <c r="L751" s="90"/>
      <c r="M751" s="90"/>
      <c r="N751" s="90"/>
      <c r="O751" s="90"/>
      <c r="P751" s="90"/>
      <c r="Q751" s="90"/>
      <c r="R751" s="90"/>
      <c r="S751" s="90"/>
      <c r="T751" s="90"/>
      <c r="U751" s="90"/>
      <c r="V751" s="90"/>
      <c r="W751" s="90"/>
      <c r="X751" s="90"/>
      <c r="Y751" s="90"/>
      <c r="Z751" s="90"/>
      <c r="AA751" s="90"/>
      <c r="AB751" s="90"/>
      <c r="AC751" s="90"/>
      <c r="AD751" s="90"/>
      <c r="AE751" s="90"/>
      <c r="AF751" s="90"/>
      <c r="AG751" s="90"/>
      <c r="AH751" s="90"/>
      <c r="AI751" s="90"/>
      <c r="AJ751" s="90"/>
      <c r="AK751" s="90"/>
      <c r="AL751" s="90"/>
      <c r="AM751" s="90"/>
      <c r="AN751" s="90"/>
      <c r="AO751" s="90"/>
      <c r="AP751" s="90"/>
      <c r="AQ751" s="90"/>
      <c r="AR751" s="90"/>
      <c r="AS751" s="90"/>
      <c r="AT751" s="90"/>
      <c r="AU751" s="90"/>
      <c r="AV751" s="90"/>
      <c r="AW751" s="90"/>
      <c r="AX751" s="90"/>
      <c r="AY751" s="90"/>
      <c r="AZ751" s="90"/>
      <c r="BA751" s="90"/>
      <c r="BB751" s="90"/>
      <c r="BC751" s="90"/>
      <c r="BD751" s="90"/>
      <c r="BE751" s="90"/>
      <c r="BF751" s="90"/>
      <c r="BG751" s="90"/>
      <c r="BH751" s="90"/>
      <c r="BI751" s="90"/>
      <c r="BJ751" s="90"/>
      <c r="BK751" s="90"/>
      <c r="BL751" s="90"/>
      <c r="BM751" s="90"/>
      <c r="BN751" s="90"/>
      <c r="BO751" s="90"/>
      <c r="BP751" s="90"/>
      <c r="BQ751" s="90"/>
      <c r="BR751" s="90"/>
      <c r="BS751" s="90"/>
      <c r="BT751" s="90"/>
      <c r="BU751" s="90"/>
      <c r="BV751" s="90"/>
      <c r="BW751" s="90"/>
      <c r="BX751" s="90"/>
      <c r="BY751" s="90"/>
      <c r="BZ751" s="90"/>
      <c r="CA751" s="90"/>
    </row>
    <row r="752" spans="1:79" s="86" customFormat="1" x14ac:dyDescent="0.2">
      <c r="A752" s="150"/>
      <c r="B752" s="95"/>
      <c r="C752" s="95"/>
      <c r="D752" s="131"/>
      <c r="E752" s="160"/>
      <c r="F752" s="90"/>
      <c r="G752" s="90"/>
      <c r="H752" s="90"/>
      <c r="I752" s="90"/>
      <c r="J752" s="90"/>
      <c r="K752" s="90"/>
      <c r="L752" s="90"/>
      <c r="M752" s="90"/>
      <c r="N752" s="90"/>
      <c r="O752" s="90"/>
      <c r="P752" s="90"/>
      <c r="Q752" s="90"/>
      <c r="R752" s="90"/>
      <c r="S752" s="90"/>
      <c r="T752" s="90"/>
      <c r="U752" s="90"/>
      <c r="V752" s="90"/>
      <c r="W752" s="90"/>
      <c r="X752" s="90"/>
      <c r="Y752" s="90"/>
      <c r="Z752" s="90"/>
      <c r="AA752" s="90"/>
      <c r="AB752" s="90"/>
      <c r="AC752" s="90"/>
      <c r="AD752" s="90"/>
      <c r="AE752" s="90"/>
      <c r="AF752" s="90"/>
      <c r="AG752" s="90"/>
      <c r="AH752" s="90"/>
      <c r="AI752" s="90"/>
      <c r="AJ752" s="90"/>
      <c r="AK752" s="90"/>
      <c r="AL752" s="90"/>
      <c r="AM752" s="90"/>
      <c r="AN752" s="90"/>
      <c r="AO752" s="90"/>
      <c r="AP752" s="90"/>
      <c r="AQ752" s="90"/>
      <c r="AR752" s="90"/>
      <c r="AS752" s="90"/>
      <c r="AT752" s="90"/>
      <c r="AU752" s="90"/>
      <c r="AV752" s="90"/>
      <c r="AW752" s="90"/>
      <c r="AX752" s="90"/>
      <c r="AY752" s="90"/>
      <c r="AZ752" s="90"/>
      <c r="BA752" s="90"/>
      <c r="BB752" s="90"/>
      <c r="BC752" s="90"/>
      <c r="BD752" s="90"/>
      <c r="BE752" s="90"/>
      <c r="BF752" s="90"/>
      <c r="BG752" s="90"/>
      <c r="BH752" s="90"/>
      <c r="BI752" s="90"/>
      <c r="BJ752" s="90"/>
      <c r="BK752" s="90"/>
      <c r="BL752" s="90"/>
      <c r="BM752" s="90"/>
      <c r="BN752" s="90"/>
      <c r="BO752" s="90"/>
      <c r="BP752" s="90"/>
      <c r="BQ752" s="90"/>
      <c r="BR752" s="90"/>
      <c r="BS752" s="90"/>
      <c r="BT752" s="90"/>
      <c r="BU752" s="90"/>
      <c r="BV752" s="90"/>
      <c r="BW752" s="90"/>
      <c r="BX752" s="90"/>
      <c r="BY752" s="90"/>
      <c r="BZ752" s="90"/>
      <c r="CA752" s="90"/>
    </row>
    <row r="753" spans="1:79" s="86" customFormat="1" x14ac:dyDescent="0.2">
      <c r="A753" s="150"/>
      <c r="B753" s="95"/>
      <c r="C753" s="95"/>
      <c r="D753" s="131"/>
      <c r="E753" s="160"/>
      <c r="F753" s="90"/>
      <c r="G753" s="90"/>
      <c r="H753" s="90"/>
      <c r="I753" s="90"/>
      <c r="J753" s="90"/>
      <c r="K753" s="90"/>
      <c r="L753" s="90"/>
      <c r="M753" s="90"/>
      <c r="N753" s="90"/>
      <c r="O753" s="90"/>
      <c r="P753" s="90"/>
      <c r="Q753" s="90"/>
      <c r="R753" s="90"/>
      <c r="S753" s="90"/>
      <c r="T753" s="90"/>
      <c r="U753" s="90"/>
      <c r="V753" s="90"/>
      <c r="W753" s="90"/>
      <c r="X753" s="90"/>
      <c r="Y753" s="90"/>
      <c r="Z753" s="90"/>
      <c r="AA753" s="90"/>
      <c r="AB753" s="90"/>
      <c r="AC753" s="90"/>
      <c r="AD753" s="90"/>
      <c r="AE753" s="90"/>
      <c r="AF753" s="90"/>
      <c r="AG753" s="90"/>
      <c r="AH753" s="90"/>
      <c r="AI753" s="90"/>
      <c r="AJ753" s="90"/>
      <c r="AK753" s="90"/>
      <c r="AL753" s="90"/>
      <c r="AM753" s="90"/>
      <c r="AN753" s="90"/>
      <c r="AO753" s="90"/>
      <c r="AP753" s="90"/>
      <c r="AQ753" s="90"/>
      <c r="AR753" s="90"/>
      <c r="AS753" s="90"/>
      <c r="AT753" s="90"/>
      <c r="AU753" s="90"/>
      <c r="AV753" s="90"/>
      <c r="AW753" s="90"/>
      <c r="AX753" s="90"/>
      <c r="AY753" s="90"/>
      <c r="AZ753" s="90"/>
      <c r="BA753" s="90"/>
      <c r="BB753" s="90"/>
      <c r="BC753" s="90"/>
      <c r="BD753" s="90"/>
      <c r="BE753" s="90"/>
      <c r="BF753" s="90"/>
      <c r="BG753" s="90"/>
      <c r="BH753" s="90"/>
      <c r="BI753" s="90"/>
      <c r="BJ753" s="90"/>
      <c r="BK753" s="90"/>
      <c r="BL753" s="90"/>
      <c r="BM753" s="90"/>
      <c r="BN753" s="90"/>
      <c r="BO753" s="90"/>
      <c r="BP753" s="90"/>
      <c r="BQ753" s="90"/>
      <c r="BR753" s="90"/>
      <c r="BS753" s="90"/>
      <c r="BT753" s="90"/>
      <c r="BU753" s="90"/>
      <c r="BV753" s="90"/>
      <c r="BW753" s="90"/>
      <c r="BX753" s="90"/>
      <c r="BY753" s="90"/>
      <c r="BZ753" s="90"/>
      <c r="CA753" s="90"/>
    </row>
    <row r="754" spans="1:79" s="86" customFormat="1" x14ac:dyDescent="0.2">
      <c r="A754" s="150"/>
      <c r="B754" s="95"/>
      <c r="C754" s="95"/>
      <c r="D754" s="131"/>
      <c r="E754" s="160"/>
      <c r="F754" s="90"/>
      <c r="G754" s="90"/>
      <c r="H754" s="90"/>
      <c r="I754" s="90"/>
      <c r="J754" s="90"/>
      <c r="K754" s="90"/>
      <c r="L754" s="90"/>
      <c r="M754" s="90"/>
      <c r="N754" s="90"/>
      <c r="O754" s="90"/>
      <c r="P754" s="90"/>
      <c r="Q754" s="90"/>
      <c r="R754" s="90"/>
      <c r="S754" s="90"/>
      <c r="T754" s="90"/>
      <c r="U754" s="90"/>
      <c r="V754" s="90"/>
      <c r="W754" s="90"/>
      <c r="X754" s="90"/>
      <c r="Y754" s="90"/>
      <c r="Z754" s="90"/>
      <c r="AA754" s="90"/>
      <c r="AB754" s="90"/>
      <c r="AC754" s="90"/>
      <c r="AD754" s="90"/>
      <c r="AE754" s="90"/>
      <c r="AF754" s="90"/>
      <c r="AG754" s="90"/>
      <c r="AH754" s="90"/>
      <c r="AI754" s="90"/>
      <c r="AJ754" s="90"/>
      <c r="AK754" s="90"/>
      <c r="AL754" s="90"/>
      <c r="AM754" s="90"/>
      <c r="AN754" s="90"/>
      <c r="AO754" s="90"/>
      <c r="AP754" s="90"/>
      <c r="AQ754" s="90"/>
      <c r="AR754" s="90"/>
      <c r="AS754" s="90"/>
      <c r="AT754" s="90"/>
      <c r="AU754" s="90"/>
      <c r="AV754" s="90"/>
      <c r="AW754" s="90"/>
      <c r="AX754" s="90"/>
      <c r="AY754" s="90"/>
      <c r="AZ754" s="90"/>
      <c r="BA754" s="90"/>
      <c r="BB754" s="90"/>
      <c r="BC754" s="90"/>
      <c r="BD754" s="90"/>
      <c r="BE754" s="90"/>
      <c r="BF754" s="90"/>
      <c r="BG754" s="90"/>
      <c r="BH754" s="90"/>
      <c r="BI754" s="90"/>
      <c r="BJ754" s="90"/>
      <c r="BK754" s="90"/>
      <c r="BL754" s="90"/>
      <c r="BM754" s="90"/>
      <c r="BN754" s="90"/>
      <c r="BO754" s="90"/>
      <c r="BP754" s="90"/>
      <c r="BQ754" s="90"/>
      <c r="BR754" s="90"/>
      <c r="BS754" s="90"/>
      <c r="BT754" s="90"/>
      <c r="BU754" s="90"/>
      <c r="BV754" s="90"/>
      <c r="BW754" s="90"/>
      <c r="BX754" s="90"/>
      <c r="BY754" s="90"/>
      <c r="BZ754" s="90"/>
      <c r="CA754" s="90"/>
    </row>
    <row r="755" spans="1:79" s="86" customFormat="1" x14ac:dyDescent="0.2">
      <c r="A755" s="150"/>
      <c r="B755" s="95"/>
      <c r="C755" s="95"/>
      <c r="D755" s="131"/>
      <c r="E755" s="160"/>
      <c r="F755" s="90"/>
      <c r="G755" s="90"/>
      <c r="H755" s="90"/>
      <c r="I755" s="90"/>
      <c r="J755" s="90"/>
      <c r="K755" s="90"/>
      <c r="L755" s="90"/>
      <c r="M755" s="90"/>
      <c r="N755" s="90"/>
      <c r="O755" s="90"/>
      <c r="P755" s="90"/>
      <c r="Q755" s="90"/>
      <c r="R755" s="90"/>
      <c r="S755" s="90"/>
      <c r="T755" s="90"/>
      <c r="U755" s="90"/>
      <c r="V755" s="90"/>
      <c r="W755" s="90"/>
      <c r="X755" s="90"/>
      <c r="Y755" s="90"/>
      <c r="Z755" s="90"/>
      <c r="AA755" s="90"/>
      <c r="AB755" s="90"/>
      <c r="AC755" s="90"/>
      <c r="AD755" s="90"/>
      <c r="AE755" s="90"/>
      <c r="AF755" s="90"/>
      <c r="AG755" s="90"/>
      <c r="AH755" s="90"/>
      <c r="AI755" s="90"/>
      <c r="AJ755" s="90"/>
      <c r="AK755" s="90"/>
      <c r="AL755" s="90"/>
      <c r="AM755" s="90"/>
      <c r="AN755" s="90"/>
      <c r="AO755" s="90"/>
      <c r="AP755" s="90"/>
      <c r="AQ755" s="90"/>
      <c r="AR755" s="90"/>
      <c r="AS755" s="90"/>
      <c r="AT755" s="90"/>
      <c r="AU755" s="90"/>
      <c r="AV755" s="90"/>
      <c r="AW755" s="90"/>
      <c r="AX755" s="90"/>
      <c r="AY755" s="90"/>
      <c r="AZ755" s="90"/>
      <c r="BA755" s="90"/>
      <c r="BB755" s="90"/>
      <c r="BC755" s="90"/>
      <c r="BD755" s="90"/>
      <c r="BE755" s="90"/>
      <c r="BF755" s="90"/>
      <c r="BG755" s="90"/>
      <c r="BH755" s="90"/>
      <c r="BI755" s="90"/>
      <c r="BJ755" s="90"/>
      <c r="BK755" s="90"/>
      <c r="BL755" s="90"/>
      <c r="BM755" s="90"/>
      <c r="BN755" s="90"/>
      <c r="BO755" s="90"/>
      <c r="BP755" s="90"/>
      <c r="BQ755" s="90"/>
      <c r="BR755" s="90"/>
      <c r="BS755" s="90"/>
      <c r="BT755" s="90"/>
      <c r="BU755" s="90"/>
      <c r="BV755" s="90"/>
      <c r="BW755" s="90"/>
      <c r="BX755" s="90"/>
      <c r="BY755" s="90"/>
      <c r="BZ755" s="90"/>
      <c r="CA755" s="90"/>
    </row>
    <row r="756" spans="1:79" s="86" customFormat="1" x14ac:dyDescent="0.2">
      <c r="A756" s="150"/>
      <c r="B756" s="95"/>
      <c r="C756" s="95"/>
      <c r="D756" s="131"/>
      <c r="E756" s="160"/>
      <c r="F756" s="90"/>
      <c r="G756" s="90"/>
      <c r="H756" s="90"/>
      <c r="I756" s="90"/>
      <c r="J756" s="90"/>
      <c r="K756" s="90"/>
      <c r="L756" s="90"/>
      <c r="M756" s="90"/>
      <c r="N756" s="90"/>
      <c r="O756" s="90"/>
      <c r="P756" s="90"/>
      <c r="Q756" s="90"/>
      <c r="R756" s="90"/>
      <c r="S756" s="90"/>
      <c r="T756" s="90"/>
      <c r="U756" s="90"/>
      <c r="V756" s="90"/>
      <c r="W756" s="90"/>
      <c r="X756" s="90"/>
      <c r="Y756" s="90"/>
      <c r="Z756" s="90"/>
      <c r="AA756" s="90"/>
      <c r="AB756" s="90"/>
      <c r="AC756" s="90"/>
      <c r="AD756" s="90"/>
      <c r="AE756" s="90"/>
      <c r="AF756" s="90"/>
      <c r="AG756" s="90"/>
      <c r="AH756" s="90"/>
      <c r="AI756" s="90"/>
      <c r="AJ756" s="90"/>
      <c r="AK756" s="90"/>
      <c r="AL756" s="90"/>
      <c r="AM756" s="90"/>
      <c r="AN756" s="90"/>
      <c r="AO756" s="90"/>
      <c r="AP756" s="90"/>
      <c r="AQ756" s="90"/>
      <c r="AR756" s="90"/>
      <c r="AS756" s="90"/>
      <c r="AT756" s="90"/>
      <c r="AU756" s="90"/>
      <c r="AV756" s="90"/>
      <c r="AW756" s="90"/>
      <c r="AX756" s="90"/>
      <c r="AY756" s="90"/>
      <c r="AZ756" s="90"/>
      <c r="BA756" s="90"/>
      <c r="BB756" s="90"/>
      <c r="BC756" s="90"/>
      <c r="BD756" s="90"/>
      <c r="BE756" s="90"/>
      <c r="BF756" s="90"/>
      <c r="BG756" s="90"/>
      <c r="BH756" s="90"/>
      <c r="BI756" s="90"/>
      <c r="BJ756" s="90"/>
      <c r="BK756" s="90"/>
      <c r="BL756" s="90"/>
      <c r="BM756" s="90"/>
      <c r="BN756" s="90"/>
      <c r="BO756" s="90"/>
      <c r="BP756" s="90"/>
      <c r="BQ756" s="90"/>
      <c r="BR756" s="90"/>
      <c r="BS756" s="90"/>
      <c r="BT756" s="90"/>
      <c r="BU756" s="90"/>
      <c r="BV756" s="90"/>
      <c r="BW756" s="90"/>
      <c r="BX756" s="90"/>
      <c r="BY756" s="90"/>
      <c r="BZ756" s="90"/>
      <c r="CA756" s="90"/>
    </row>
    <row r="757" spans="1:79" s="86" customFormat="1" x14ac:dyDescent="0.2">
      <c r="A757" s="150"/>
      <c r="B757" s="95"/>
      <c r="C757" s="95"/>
      <c r="D757" s="131"/>
      <c r="E757" s="160"/>
      <c r="F757" s="90"/>
      <c r="G757" s="90"/>
      <c r="H757" s="90"/>
      <c r="I757" s="90"/>
      <c r="J757" s="90"/>
      <c r="K757" s="90"/>
      <c r="L757" s="90"/>
      <c r="M757" s="90"/>
      <c r="N757" s="90"/>
      <c r="O757" s="90"/>
      <c r="P757" s="90"/>
      <c r="Q757" s="90"/>
      <c r="R757" s="90"/>
      <c r="S757" s="90"/>
      <c r="T757" s="90"/>
      <c r="U757" s="90"/>
      <c r="V757" s="90"/>
      <c r="W757" s="90"/>
      <c r="X757" s="90"/>
      <c r="Y757" s="90"/>
      <c r="Z757" s="90"/>
      <c r="AA757" s="90"/>
      <c r="AB757" s="90"/>
      <c r="AC757" s="90"/>
      <c r="AD757" s="90"/>
      <c r="AE757" s="90"/>
      <c r="AF757" s="90"/>
      <c r="AG757" s="90"/>
      <c r="AH757" s="90"/>
      <c r="AI757" s="90"/>
      <c r="AJ757" s="90"/>
      <c r="AK757" s="90"/>
      <c r="AL757" s="90"/>
      <c r="AM757" s="90"/>
      <c r="AN757" s="90"/>
      <c r="AO757" s="90"/>
      <c r="AP757" s="90"/>
      <c r="AQ757" s="90"/>
      <c r="AR757" s="90"/>
      <c r="AS757" s="90"/>
      <c r="AT757" s="90"/>
      <c r="AU757" s="90"/>
      <c r="AV757" s="90"/>
      <c r="AW757" s="90"/>
      <c r="AX757" s="90"/>
      <c r="AY757" s="90"/>
      <c r="AZ757" s="90"/>
      <c r="BA757" s="90"/>
      <c r="BB757" s="90"/>
      <c r="BC757" s="90"/>
      <c r="BD757" s="90"/>
      <c r="BE757" s="90"/>
      <c r="BF757" s="90"/>
      <c r="BG757" s="90"/>
      <c r="BH757" s="90"/>
      <c r="BI757" s="90"/>
      <c r="BJ757" s="90"/>
      <c r="BK757" s="90"/>
      <c r="BL757" s="90"/>
      <c r="BM757" s="90"/>
      <c r="BN757" s="90"/>
      <c r="BO757" s="90"/>
      <c r="BP757" s="90"/>
      <c r="BQ757" s="90"/>
      <c r="BR757" s="90"/>
      <c r="BS757" s="90"/>
      <c r="BT757" s="90"/>
      <c r="BU757" s="90"/>
      <c r="BV757" s="90"/>
      <c r="BW757" s="90"/>
      <c r="BX757" s="90"/>
      <c r="BY757" s="90"/>
      <c r="BZ757" s="90"/>
      <c r="CA757" s="90"/>
    </row>
    <row r="758" spans="1:79" s="86" customFormat="1" x14ac:dyDescent="0.2">
      <c r="A758" s="150"/>
      <c r="B758" s="95"/>
      <c r="C758" s="95"/>
      <c r="D758" s="131"/>
      <c r="E758" s="160"/>
      <c r="F758" s="90"/>
      <c r="G758" s="90"/>
      <c r="H758" s="90"/>
      <c r="I758" s="90"/>
      <c r="J758" s="90"/>
      <c r="K758" s="90"/>
      <c r="L758" s="90"/>
      <c r="M758" s="90"/>
      <c r="N758" s="90"/>
      <c r="O758" s="90"/>
      <c r="P758" s="90"/>
      <c r="Q758" s="90"/>
      <c r="R758" s="90"/>
      <c r="S758" s="90"/>
      <c r="T758" s="90"/>
      <c r="U758" s="90"/>
      <c r="V758" s="90"/>
      <c r="W758" s="90"/>
      <c r="X758" s="90"/>
      <c r="Y758" s="90"/>
      <c r="Z758" s="90"/>
      <c r="AA758" s="90"/>
      <c r="AB758" s="90"/>
      <c r="AC758" s="90"/>
      <c r="AD758" s="90"/>
      <c r="AE758" s="90"/>
      <c r="AF758" s="90"/>
      <c r="AG758" s="90"/>
      <c r="AH758" s="90"/>
      <c r="AI758" s="90"/>
      <c r="AJ758" s="90"/>
      <c r="AK758" s="90"/>
      <c r="AL758" s="90"/>
      <c r="AM758" s="90"/>
      <c r="AN758" s="90"/>
      <c r="AO758" s="90"/>
      <c r="AP758" s="90"/>
      <c r="AQ758" s="90"/>
      <c r="AR758" s="90"/>
      <c r="AS758" s="90"/>
      <c r="AT758" s="90"/>
      <c r="AU758" s="90"/>
      <c r="AV758" s="90"/>
      <c r="AW758" s="90"/>
      <c r="AX758" s="90"/>
      <c r="AY758" s="90"/>
      <c r="AZ758" s="90"/>
      <c r="BA758" s="90"/>
      <c r="BB758" s="90"/>
      <c r="BC758" s="90"/>
      <c r="BD758" s="90"/>
      <c r="BE758" s="90"/>
      <c r="BF758" s="90"/>
      <c r="BG758" s="90"/>
      <c r="BH758" s="90"/>
      <c r="BI758" s="90"/>
      <c r="BJ758" s="90"/>
      <c r="BK758" s="90"/>
      <c r="BL758" s="90"/>
      <c r="BM758" s="90"/>
      <c r="BN758" s="90"/>
      <c r="BO758" s="90"/>
      <c r="BP758" s="90"/>
      <c r="BQ758" s="90"/>
      <c r="BR758" s="90"/>
      <c r="BS758" s="90"/>
      <c r="BT758" s="90"/>
      <c r="BU758" s="90"/>
      <c r="BV758" s="90"/>
      <c r="BW758" s="90"/>
      <c r="BX758" s="90"/>
      <c r="BY758" s="90"/>
      <c r="BZ758" s="90"/>
      <c r="CA758" s="90"/>
    </row>
    <row r="759" spans="1:79" s="86" customFormat="1" x14ac:dyDescent="0.2">
      <c r="A759" s="150"/>
      <c r="B759" s="95"/>
      <c r="C759" s="95"/>
      <c r="D759" s="131"/>
      <c r="E759" s="160"/>
      <c r="F759" s="90"/>
      <c r="G759" s="90"/>
      <c r="H759" s="90"/>
      <c r="I759" s="90"/>
      <c r="J759" s="90"/>
      <c r="K759" s="90"/>
      <c r="L759" s="90"/>
      <c r="M759" s="90"/>
      <c r="N759" s="90"/>
      <c r="O759" s="90"/>
      <c r="P759" s="90"/>
      <c r="Q759" s="90"/>
      <c r="R759" s="90"/>
      <c r="S759" s="90"/>
      <c r="T759" s="90"/>
      <c r="U759" s="90"/>
      <c r="V759" s="90"/>
      <c r="W759" s="90"/>
      <c r="X759" s="90"/>
      <c r="Y759" s="90"/>
      <c r="Z759" s="90"/>
      <c r="AA759" s="90"/>
      <c r="AB759" s="90"/>
      <c r="AC759" s="90"/>
      <c r="AD759" s="90"/>
      <c r="AE759" s="90"/>
      <c r="AF759" s="90"/>
      <c r="AG759" s="90"/>
      <c r="AH759" s="90"/>
      <c r="AI759" s="90"/>
      <c r="AJ759" s="90"/>
      <c r="AK759" s="90"/>
      <c r="AL759" s="90"/>
      <c r="AM759" s="90"/>
      <c r="AN759" s="90"/>
      <c r="AO759" s="90"/>
      <c r="AP759" s="90"/>
      <c r="AQ759" s="90"/>
      <c r="AR759" s="90"/>
      <c r="AS759" s="90"/>
      <c r="AT759" s="90"/>
      <c r="AU759" s="90"/>
      <c r="AV759" s="90"/>
      <c r="AW759" s="90"/>
      <c r="AX759" s="90"/>
      <c r="AY759" s="90"/>
      <c r="AZ759" s="90"/>
      <c r="BA759" s="90"/>
      <c r="BB759" s="90"/>
      <c r="BC759" s="90"/>
      <c r="BD759" s="90"/>
      <c r="BE759" s="90"/>
      <c r="BF759" s="90"/>
      <c r="BG759" s="90"/>
      <c r="BH759" s="90"/>
      <c r="BI759" s="90"/>
      <c r="BJ759" s="90"/>
      <c r="BK759" s="90"/>
      <c r="BL759" s="90"/>
      <c r="BM759" s="90"/>
      <c r="BN759" s="90"/>
      <c r="BO759" s="90"/>
      <c r="BP759" s="90"/>
      <c r="BQ759" s="90"/>
      <c r="BR759" s="90"/>
      <c r="BS759" s="90"/>
      <c r="BT759" s="90"/>
      <c r="BU759" s="90"/>
      <c r="BV759" s="90"/>
      <c r="BW759" s="90"/>
      <c r="BX759" s="90"/>
      <c r="BY759" s="90"/>
      <c r="BZ759" s="90"/>
      <c r="CA759" s="90"/>
    </row>
    <row r="760" spans="1:79" s="86" customFormat="1" x14ac:dyDescent="0.2">
      <c r="A760" s="150"/>
      <c r="B760" s="95"/>
      <c r="C760" s="95"/>
      <c r="D760" s="131"/>
      <c r="E760" s="160"/>
      <c r="F760" s="90"/>
      <c r="G760" s="90"/>
      <c r="H760" s="90"/>
      <c r="I760" s="90"/>
      <c r="J760" s="90"/>
      <c r="K760" s="90"/>
      <c r="L760" s="90"/>
      <c r="M760" s="90"/>
      <c r="N760" s="90"/>
      <c r="O760" s="90"/>
      <c r="P760" s="90"/>
      <c r="Q760" s="90"/>
      <c r="R760" s="90"/>
      <c r="S760" s="90"/>
      <c r="T760" s="90"/>
      <c r="U760" s="90"/>
      <c r="V760" s="90"/>
      <c r="W760" s="90"/>
      <c r="X760" s="90"/>
      <c r="Y760" s="90"/>
      <c r="Z760" s="90"/>
      <c r="AA760" s="90"/>
      <c r="AB760" s="90"/>
      <c r="AC760" s="90"/>
      <c r="AD760" s="90"/>
      <c r="AE760" s="90"/>
      <c r="AF760" s="90"/>
      <c r="AG760" s="90"/>
      <c r="AH760" s="90"/>
      <c r="AI760" s="90"/>
      <c r="AJ760" s="90"/>
      <c r="AK760" s="90"/>
      <c r="AL760" s="90"/>
      <c r="AM760" s="90"/>
      <c r="AN760" s="90"/>
      <c r="AO760" s="90"/>
      <c r="AP760" s="90"/>
      <c r="AQ760" s="90"/>
      <c r="AR760" s="90"/>
      <c r="AS760" s="90"/>
      <c r="AT760" s="90"/>
      <c r="AU760" s="90"/>
      <c r="AV760" s="90"/>
      <c r="AW760" s="90"/>
      <c r="AX760" s="90"/>
      <c r="AY760" s="90"/>
      <c r="AZ760" s="90"/>
      <c r="BA760" s="90"/>
      <c r="BB760" s="90"/>
      <c r="BC760" s="90"/>
      <c r="BD760" s="90"/>
      <c r="BE760" s="90"/>
      <c r="BF760" s="90"/>
      <c r="BG760" s="90"/>
      <c r="BH760" s="90"/>
      <c r="BI760" s="90"/>
      <c r="BJ760" s="90"/>
      <c r="BK760" s="90"/>
      <c r="BL760" s="90"/>
      <c r="BM760" s="90"/>
      <c r="BN760" s="90"/>
      <c r="BO760" s="90"/>
      <c r="BP760" s="90"/>
      <c r="BQ760" s="90"/>
      <c r="BR760" s="90"/>
      <c r="BS760" s="90"/>
      <c r="BT760" s="90"/>
      <c r="BU760" s="90"/>
      <c r="BV760" s="90"/>
      <c r="BW760" s="90"/>
      <c r="BX760" s="90"/>
      <c r="BY760" s="90"/>
      <c r="BZ760" s="90"/>
      <c r="CA760" s="90"/>
    </row>
    <row r="761" spans="1:79" s="86" customFormat="1" x14ac:dyDescent="0.2">
      <c r="A761" s="150"/>
      <c r="B761" s="95"/>
      <c r="C761" s="95"/>
      <c r="D761" s="131"/>
      <c r="E761" s="160"/>
      <c r="F761" s="90"/>
      <c r="G761" s="90"/>
      <c r="H761" s="90"/>
      <c r="I761" s="90"/>
      <c r="J761" s="90"/>
      <c r="K761" s="90"/>
      <c r="L761" s="90"/>
      <c r="M761" s="90"/>
      <c r="N761" s="90"/>
      <c r="O761" s="90"/>
      <c r="P761" s="90"/>
      <c r="Q761" s="90"/>
      <c r="R761" s="90"/>
      <c r="S761" s="90"/>
      <c r="T761" s="90"/>
      <c r="U761" s="90"/>
      <c r="V761" s="90"/>
      <c r="W761" s="90"/>
      <c r="X761" s="90"/>
      <c r="Y761" s="90"/>
      <c r="Z761" s="90"/>
      <c r="AA761" s="90"/>
      <c r="AB761" s="90"/>
      <c r="AC761" s="90"/>
      <c r="AD761" s="90"/>
      <c r="AE761" s="90"/>
      <c r="AF761" s="90"/>
      <c r="AG761" s="90"/>
      <c r="AH761" s="90"/>
      <c r="AI761" s="90"/>
      <c r="AJ761" s="90"/>
      <c r="AK761" s="90"/>
      <c r="AL761" s="90"/>
      <c r="AM761" s="90"/>
      <c r="AN761" s="90"/>
      <c r="AO761" s="90"/>
      <c r="AP761" s="90"/>
      <c r="AQ761" s="90"/>
      <c r="AR761" s="90"/>
      <c r="AS761" s="90"/>
      <c r="AT761" s="90"/>
      <c r="AU761" s="90"/>
      <c r="AV761" s="90"/>
      <c r="AW761" s="90"/>
      <c r="AX761" s="90"/>
      <c r="AY761" s="90"/>
      <c r="AZ761" s="90"/>
      <c r="BA761" s="90"/>
      <c r="BB761" s="90"/>
      <c r="BC761" s="90"/>
      <c r="BD761" s="90"/>
      <c r="BE761" s="90"/>
      <c r="BF761" s="90"/>
      <c r="BG761" s="90"/>
      <c r="BH761" s="90"/>
      <c r="BI761" s="90"/>
      <c r="BJ761" s="90"/>
      <c r="BK761" s="90"/>
      <c r="BL761" s="90"/>
      <c r="BM761" s="90"/>
      <c r="BN761" s="90"/>
      <c r="BO761" s="90"/>
      <c r="BP761" s="90"/>
      <c r="BQ761" s="90"/>
      <c r="BR761" s="90"/>
      <c r="BS761" s="90"/>
      <c r="BT761" s="90"/>
      <c r="BU761" s="90"/>
      <c r="BV761" s="90"/>
      <c r="BW761" s="90"/>
      <c r="BX761" s="90"/>
      <c r="BY761" s="90"/>
      <c r="BZ761" s="90"/>
      <c r="CA761" s="90"/>
    </row>
    <row r="762" spans="1:79" s="86" customFormat="1" x14ac:dyDescent="0.2">
      <c r="A762" s="150"/>
      <c r="B762" s="95"/>
      <c r="C762" s="95"/>
      <c r="D762" s="131"/>
      <c r="E762" s="160"/>
      <c r="F762" s="90"/>
      <c r="G762" s="90"/>
      <c r="H762" s="90"/>
      <c r="I762" s="90"/>
      <c r="J762" s="90"/>
      <c r="K762" s="90"/>
      <c r="L762" s="90"/>
      <c r="M762" s="90"/>
      <c r="N762" s="90"/>
      <c r="O762" s="90"/>
      <c r="P762" s="90"/>
      <c r="Q762" s="90"/>
      <c r="R762" s="90"/>
      <c r="S762" s="90"/>
      <c r="T762" s="90"/>
      <c r="U762" s="90"/>
      <c r="V762" s="90"/>
      <c r="W762" s="90"/>
      <c r="X762" s="90"/>
      <c r="Y762" s="90"/>
      <c r="Z762" s="90"/>
      <c r="AA762" s="90"/>
      <c r="AB762" s="90"/>
      <c r="AC762" s="90"/>
      <c r="AD762" s="90"/>
      <c r="AE762" s="90"/>
      <c r="AF762" s="90"/>
      <c r="AG762" s="90"/>
      <c r="AH762" s="90"/>
      <c r="AI762" s="90"/>
      <c r="AJ762" s="90"/>
      <c r="AK762" s="90"/>
      <c r="AL762" s="90"/>
      <c r="AM762" s="90"/>
      <c r="AN762" s="90"/>
      <c r="AO762" s="90"/>
      <c r="AP762" s="90"/>
      <c r="AQ762" s="90"/>
      <c r="AR762" s="90"/>
      <c r="AS762" s="90"/>
      <c r="AT762" s="90"/>
      <c r="AU762" s="90"/>
      <c r="AV762" s="90"/>
      <c r="AW762" s="90"/>
      <c r="AX762" s="90"/>
      <c r="AY762" s="90"/>
      <c r="AZ762" s="90"/>
      <c r="BA762" s="90"/>
      <c r="BB762" s="90"/>
      <c r="BC762" s="90"/>
      <c r="BD762" s="90"/>
      <c r="BE762" s="90"/>
      <c r="BF762" s="90"/>
      <c r="BG762" s="90"/>
      <c r="BH762" s="90"/>
      <c r="BI762" s="90"/>
      <c r="BJ762" s="90"/>
      <c r="BK762" s="90"/>
      <c r="BL762" s="90"/>
      <c r="BM762" s="90"/>
      <c r="BN762" s="90"/>
      <c r="BO762" s="90"/>
      <c r="BP762" s="90"/>
      <c r="BQ762" s="90"/>
      <c r="BR762" s="90"/>
      <c r="BS762" s="90"/>
      <c r="BT762" s="90"/>
      <c r="BU762" s="90"/>
      <c r="BV762" s="90"/>
      <c r="BW762" s="90"/>
      <c r="BX762" s="90"/>
      <c r="BY762" s="90"/>
      <c r="BZ762" s="90"/>
      <c r="CA762" s="90"/>
    </row>
    <row r="763" spans="1:79" s="86" customFormat="1" x14ac:dyDescent="0.2">
      <c r="A763" s="150"/>
      <c r="B763" s="95"/>
      <c r="C763" s="95"/>
      <c r="D763" s="131"/>
      <c r="E763" s="160"/>
      <c r="F763" s="90"/>
      <c r="G763" s="90"/>
      <c r="H763" s="90"/>
      <c r="I763" s="90"/>
      <c r="J763" s="90"/>
      <c r="K763" s="90"/>
      <c r="L763" s="90"/>
      <c r="M763" s="90"/>
      <c r="N763" s="90"/>
      <c r="O763" s="90"/>
      <c r="P763" s="90"/>
      <c r="Q763" s="90"/>
      <c r="R763" s="90"/>
      <c r="S763" s="90"/>
      <c r="T763" s="90"/>
      <c r="U763" s="90"/>
      <c r="V763" s="90"/>
      <c r="W763" s="90"/>
      <c r="X763" s="90"/>
      <c r="Y763" s="90"/>
      <c r="Z763" s="90"/>
      <c r="AA763" s="90"/>
      <c r="AB763" s="90"/>
      <c r="AC763" s="90"/>
      <c r="AD763" s="90"/>
      <c r="AE763" s="90"/>
      <c r="AF763" s="90"/>
      <c r="AG763" s="90"/>
      <c r="AH763" s="90"/>
      <c r="AI763" s="90"/>
      <c r="AJ763" s="90"/>
      <c r="AK763" s="90"/>
      <c r="AL763" s="90"/>
      <c r="AM763" s="90"/>
      <c r="AN763" s="90"/>
      <c r="AO763" s="90"/>
      <c r="AP763" s="90"/>
      <c r="AQ763" s="90"/>
      <c r="AR763" s="90"/>
      <c r="AS763" s="90"/>
      <c r="AT763" s="90"/>
      <c r="AU763" s="90"/>
      <c r="AV763" s="90"/>
      <c r="AW763" s="90"/>
      <c r="AX763" s="90"/>
      <c r="AY763" s="90"/>
      <c r="AZ763" s="90"/>
      <c r="BA763" s="90"/>
      <c r="BB763" s="90"/>
      <c r="BC763" s="90"/>
      <c r="BD763" s="90"/>
      <c r="BE763" s="90"/>
      <c r="BF763" s="90"/>
      <c r="BG763" s="90"/>
      <c r="BH763" s="90"/>
      <c r="BI763" s="90"/>
      <c r="BJ763" s="90"/>
      <c r="BK763" s="90"/>
      <c r="BL763" s="90"/>
      <c r="BM763" s="90"/>
      <c r="BN763" s="90"/>
      <c r="BO763" s="90"/>
      <c r="BP763" s="90"/>
      <c r="BQ763" s="90"/>
      <c r="BR763" s="90"/>
      <c r="BS763" s="90"/>
      <c r="BT763" s="90"/>
      <c r="BU763" s="90"/>
      <c r="BV763" s="90"/>
      <c r="BW763" s="90"/>
      <c r="BX763" s="90"/>
      <c r="BY763" s="90"/>
      <c r="BZ763" s="90"/>
      <c r="CA763" s="90"/>
    </row>
    <row r="764" spans="1:79" s="86" customFormat="1" x14ac:dyDescent="0.2">
      <c r="A764" s="150"/>
      <c r="B764" s="95"/>
      <c r="C764" s="95"/>
      <c r="D764" s="131"/>
      <c r="E764" s="160"/>
      <c r="F764" s="90"/>
      <c r="G764" s="90"/>
      <c r="H764" s="90"/>
      <c r="I764" s="90"/>
      <c r="J764" s="90"/>
      <c r="K764" s="90"/>
      <c r="L764" s="90"/>
      <c r="M764" s="90"/>
      <c r="N764" s="90"/>
      <c r="O764" s="90"/>
      <c r="P764" s="90"/>
      <c r="Q764" s="90"/>
      <c r="R764" s="90"/>
      <c r="S764" s="90"/>
      <c r="T764" s="90"/>
      <c r="U764" s="90"/>
      <c r="V764" s="90"/>
      <c r="W764" s="90"/>
      <c r="X764" s="90"/>
      <c r="Y764" s="90"/>
      <c r="Z764" s="90"/>
      <c r="AA764" s="90"/>
      <c r="AB764" s="90"/>
      <c r="AC764" s="90"/>
      <c r="AD764" s="90"/>
      <c r="AE764" s="90"/>
      <c r="AF764" s="90"/>
      <c r="AG764" s="90"/>
      <c r="AH764" s="90"/>
      <c r="AI764" s="90"/>
      <c r="AJ764" s="90"/>
      <c r="AK764" s="90"/>
      <c r="AL764" s="90"/>
      <c r="AM764" s="90"/>
      <c r="AN764" s="90"/>
      <c r="AO764" s="90"/>
      <c r="AP764" s="90"/>
      <c r="AQ764" s="90"/>
      <c r="AR764" s="90"/>
      <c r="AS764" s="90"/>
      <c r="AT764" s="90"/>
      <c r="AU764" s="90"/>
      <c r="AV764" s="90"/>
      <c r="AW764" s="90"/>
      <c r="AX764" s="90"/>
      <c r="AY764" s="90"/>
      <c r="AZ764" s="90"/>
      <c r="BA764" s="90"/>
      <c r="BB764" s="90"/>
      <c r="BC764" s="90"/>
      <c r="BD764" s="90"/>
      <c r="BE764" s="90"/>
      <c r="BF764" s="90"/>
      <c r="BG764" s="90"/>
      <c r="BH764" s="90"/>
      <c r="BI764" s="90"/>
      <c r="BJ764" s="90"/>
      <c r="BK764" s="90"/>
      <c r="BL764" s="90"/>
      <c r="BM764" s="90"/>
      <c r="BN764" s="90"/>
      <c r="BO764" s="90"/>
      <c r="BP764" s="90"/>
      <c r="BQ764" s="90"/>
      <c r="BR764" s="90"/>
      <c r="BS764" s="90"/>
      <c r="BT764" s="90"/>
      <c r="BU764" s="90"/>
      <c r="BV764" s="90"/>
      <c r="BW764" s="90"/>
      <c r="BX764" s="90"/>
      <c r="BY764" s="90"/>
      <c r="BZ764" s="90"/>
      <c r="CA764" s="90"/>
    </row>
    <row r="765" spans="1:79" s="86" customFormat="1" x14ac:dyDescent="0.2">
      <c r="A765" s="150"/>
      <c r="B765" s="95"/>
      <c r="C765" s="95"/>
      <c r="D765" s="131"/>
      <c r="E765" s="160"/>
      <c r="F765" s="90"/>
      <c r="G765" s="90"/>
      <c r="H765" s="90"/>
      <c r="I765" s="90"/>
      <c r="J765" s="90"/>
      <c r="K765" s="90"/>
      <c r="L765" s="90"/>
      <c r="M765" s="90"/>
      <c r="N765" s="90"/>
      <c r="O765" s="90"/>
      <c r="P765" s="90"/>
      <c r="Q765" s="90"/>
      <c r="R765" s="90"/>
      <c r="S765" s="90"/>
      <c r="T765" s="90"/>
      <c r="U765" s="90"/>
      <c r="V765" s="90"/>
      <c r="W765" s="90"/>
      <c r="X765" s="90"/>
      <c r="Y765" s="90"/>
      <c r="Z765" s="90"/>
      <c r="AA765" s="90"/>
      <c r="AB765" s="90"/>
      <c r="AC765" s="90"/>
      <c r="AD765" s="90"/>
      <c r="AE765" s="90"/>
      <c r="AF765" s="90"/>
      <c r="AG765" s="90"/>
      <c r="AH765" s="90"/>
      <c r="AI765" s="90"/>
      <c r="AJ765" s="90"/>
      <c r="AK765" s="90"/>
      <c r="AL765" s="90"/>
      <c r="AM765" s="90"/>
      <c r="AN765" s="90"/>
      <c r="AO765" s="90"/>
      <c r="AP765" s="90"/>
      <c r="AQ765" s="90"/>
      <c r="AR765" s="90"/>
      <c r="AS765" s="90"/>
      <c r="AT765" s="90"/>
      <c r="AU765" s="90"/>
      <c r="AV765" s="90"/>
      <c r="AW765" s="90"/>
      <c r="AX765" s="90"/>
      <c r="AY765" s="90"/>
      <c r="AZ765" s="90"/>
      <c r="BA765" s="90"/>
      <c r="BB765" s="90"/>
      <c r="BC765" s="90"/>
      <c r="BD765" s="90"/>
      <c r="BE765" s="90"/>
      <c r="BF765" s="90"/>
      <c r="BG765" s="90"/>
      <c r="BH765" s="90"/>
      <c r="BI765" s="90"/>
      <c r="BJ765" s="90"/>
      <c r="BK765" s="90"/>
      <c r="BL765" s="90"/>
      <c r="BM765" s="90"/>
      <c r="BN765" s="90"/>
      <c r="BO765" s="90"/>
      <c r="BP765" s="90"/>
      <c r="BQ765" s="90"/>
      <c r="BR765" s="90"/>
      <c r="BS765" s="90"/>
      <c r="BT765" s="90"/>
      <c r="BU765" s="90"/>
      <c r="BV765" s="90"/>
      <c r="BW765" s="90"/>
      <c r="BX765" s="90"/>
      <c r="BY765" s="90"/>
      <c r="BZ765" s="90"/>
      <c r="CA765" s="90"/>
    </row>
    <row r="766" spans="1:79" s="86" customFormat="1" x14ac:dyDescent="0.2">
      <c r="A766" s="150"/>
      <c r="B766" s="95"/>
      <c r="C766" s="95"/>
      <c r="D766" s="131"/>
      <c r="E766" s="160"/>
      <c r="F766" s="90"/>
      <c r="G766" s="90"/>
      <c r="H766" s="90"/>
      <c r="I766" s="90"/>
      <c r="J766" s="90"/>
      <c r="K766" s="90"/>
      <c r="L766" s="90"/>
      <c r="M766" s="90"/>
      <c r="N766" s="90"/>
      <c r="O766" s="90"/>
      <c r="P766" s="90"/>
      <c r="Q766" s="90"/>
      <c r="R766" s="90"/>
      <c r="S766" s="90"/>
      <c r="T766" s="90"/>
      <c r="U766" s="90"/>
      <c r="V766" s="90"/>
      <c r="W766" s="90"/>
      <c r="X766" s="90"/>
      <c r="Y766" s="90"/>
      <c r="Z766" s="90"/>
      <c r="AA766" s="90"/>
      <c r="AB766" s="90"/>
      <c r="AC766" s="90"/>
      <c r="AD766" s="90"/>
      <c r="AE766" s="90"/>
      <c r="AF766" s="90"/>
      <c r="AG766" s="90"/>
      <c r="AH766" s="90"/>
      <c r="AI766" s="90"/>
      <c r="AJ766" s="90"/>
      <c r="AK766" s="90"/>
      <c r="AL766" s="90"/>
      <c r="AM766" s="90"/>
      <c r="AN766" s="90"/>
      <c r="AO766" s="90"/>
      <c r="AP766" s="90"/>
      <c r="AQ766" s="90"/>
      <c r="AR766" s="90"/>
      <c r="AS766" s="90"/>
      <c r="AT766" s="90"/>
      <c r="AU766" s="90"/>
      <c r="AV766" s="90"/>
      <c r="AW766" s="90"/>
      <c r="AX766" s="90"/>
      <c r="AY766" s="90"/>
      <c r="AZ766" s="90"/>
      <c r="BA766" s="90"/>
      <c r="BB766" s="90"/>
      <c r="BC766" s="90"/>
      <c r="BD766" s="90"/>
      <c r="BE766" s="90"/>
      <c r="BF766" s="90"/>
      <c r="BG766" s="90"/>
      <c r="BH766" s="90"/>
      <c r="BI766" s="90"/>
      <c r="BJ766" s="90"/>
      <c r="BK766" s="90"/>
      <c r="BL766" s="90"/>
      <c r="BM766" s="90"/>
      <c r="BN766" s="90"/>
      <c r="BO766" s="90"/>
      <c r="BP766" s="90"/>
      <c r="BQ766" s="90"/>
      <c r="BR766" s="90"/>
      <c r="BS766" s="90"/>
      <c r="BT766" s="90"/>
      <c r="BU766" s="90"/>
      <c r="BV766" s="90"/>
      <c r="BW766" s="90"/>
      <c r="BX766" s="90"/>
      <c r="BY766" s="90"/>
      <c r="BZ766" s="90"/>
      <c r="CA766" s="90"/>
    </row>
    <row r="767" spans="1:79" s="86" customFormat="1" x14ac:dyDescent="0.2">
      <c r="A767" s="150"/>
      <c r="B767" s="95"/>
      <c r="C767" s="95"/>
      <c r="D767" s="131"/>
      <c r="E767" s="160"/>
      <c r="F767" s="90"/>
      <c r="G767" s="90"/>
      <c r="H767" s="90"/>
      <c r="I767" s="90"/>
      <c r="J767" s="90"/>
      <c r="K767" s="90"/>
      <c r="L767" s="90"/>
      <c r="M767" s="90"/>
      <c r="N767" s="90"/>
      <c r="O767" s="90"/>
      <c r="P767" s="90"/>
      <c r="Q767" s="90"/>
      <c r="R767" s="90"/>
      <c r="S767" s="90"/>
      <c r="T767" s="90"/>
      <c r="U767" s="90"/>
      <c r="V767" s="90"/>
      <c r="W767" s="90"/>
      <c r="X767" s="90"/>
      <c r="Y767" s="90"/>
      <c r="Z767" s="90"/>
      <c r="AA767" s="90"/>
      <c r="AB767" s="90"/>
      <c r="AC767" s="90"/>
      <c r="AD767" s="90"/>
      <c r="AE767" s="90"/>
      <c r="AF767" s="90"/>
      <c r="AG767" s="90"/>
      <c r="AH767" s="90"/>
      <c r="AI767" s="90"/>
      <c r="AJ767" s="90"/>
      <c r="AK767" s="90"/>
      <c r="AL767" s="90"/>
      <c r="AM767" s="90"/>
      <c r="AN767" s="90"/>
      <c r="AO767" s="90"/>
      <c r="AP767" s="90"/>
      <c r="AQ767" s="90"/>
      <c r="AR767" s="90"/>
      <c r="AS767" s="90"/>
      <c r="AT767" s="90"/>
      <c r="AU767" s="90"/>
      <c r="AV767" s="90"/>
      <c r="AW767" s="90"/>
      <c r="AX767" s="90"/>
      <c r="AY767" s="90"/>
      <c r="AZ767" s="90"/>
      <c r="BA767" s="90"/>
      <c r="BB767" s="90"/>
      <c r="BC767" s="90"/>
      <c r="BD767" s="90"/>
      <c r="BE767" s="90"/>
      <c r="BF767" s="90"/>
      <c r="BG767" s="90"/>
      <c r="BH767" s="90"/>
      <c r="BI767" s="90"/>
      <c r="BJ767" s="90"/>
      <c r="BK767" s="90"/>
      <c r="BL767" s="90"/>
      <c r="BM767" s="90"/>
      <c r="BN767" s="90"/>
      <c r="BO767" s="90"/>
      <c r="BP767" s="90"/>
      <c r="BQ767" s="90"/>
      <c r="BR767" s="90"/>
      <c r="BS767" s="90"/>
      <c r="BT767" s="90"/>
      <c r="BU767" s="90"/>
      <c r="BV767" s="90"/>
      <c r="BW767" s="90"/>
      <c r="BX767" s="90"/>
      <c r="BY767" s="90"/>
      <c r="BZ767" s="90"/>
      <c r="CA767" s="90"/>
    </row>
    <row r="768" spans="1:79" s="86" customFormat="1" x14ac:dyDescent="0.2">
      <c r="A768" s="150"/>
      <c r="B768" s="95"/>
      <c r="C768" s="95"/>
      <c r="D768" s="131"/>
      <c r="E768" s="160"/>
      <c r="F768" s="90"/>
      <c r="G768" s="90"/>
      <c r="H768" s="90"/>
      <c r="I768" s="90"/>
      <c r="J768" s="90"/>
      <c r="K768" s="90"/>
      <c r="L768" s="90"/>
      <c r="M768" s="90"/>
      <c r="N768" s="90"/>
      <c r="O768" s="90"/>
      <c r="P768" s="90"/>
      <c r="Q768" s="90"/>
      <c r="R768" s="90"/>
      <c r="S768" s="90"/>
      <c r="T768" s="90"/>
      <c r="U768" s="90"/>
      <c r="V768" s="90"/>
      <c r="W768" s="90"/>
      <c r="X768" s="90"/>
      <c r="Y768" s="90"/>
      <c r="Z768" s="90"/>
      <c r="AA768" s="90"/>
      <c r="AB768" s="90"/>
      <c r="AC768" s="90"/>
      <c r="AD768" s="90"/>
      <c r="AE768" s="90"/>
      <c r="AF768" s="90"/>
      <c r="AG768" s="90"/>
      <c r="AH768" s="90"/>
      <c r="AI768" s="90"/>
      <c r="AJ768" s="90"/>
      <c r="AK768" s="90"/>
      <c r="AL768" s="90"/>
      <c r="AM768" s="90"/>
      <c r="AN768" s="90"/>
      <c r="AO768" s="90"/>
      <c r="AP768" s="90"/>
      <c r="AQ768" s="90"/>
      <c r="AR768" s="90"/>
      <c r="AS768" s="90"/>
      <c r="AT768" s="90"/>
      <c r="AU768" s="90"/>
      <c r="AV768" s="90"/>
      <c r="AW768" s="90"/>
      <c r="AX768" s="90"/>
      <c r="AY768" s="90"/>
      <c r="AZ768" s="90"/>
      <c r="BA768" s="90"/>
      <c r="BB768" s="90"/>
      <c r="BC768" s="90"/>
      <c r="BD768" s="90"/>
      <c r="BE768" s="90"/>
      <c r="BF768" s="90"/>
      <c r="BG768" s="90"/>
      <c r="BH768" s="90"/>
      <c r="BI768" s="90"/>
      <c r="BJ768" s="90"/>
      <c r="BK768" s="90"/>
      <c r="BL768" s="90"/>
      <c r="BM768" s="90"/>
      <c r="BN768" s="90"/>
      <c r="BO768" s="90"/>
      <c r="BP768" s="90"/>
      <c r="BQ768" s="90"/>
      <c r="BR768" s="90"/>
      <c r="BS768" s="90"/>
      <c r="BT768" s="90"/>
      <c r="BU768" s="90"/>
      <c r="BV768" s="90"/>
      <c r="BW768" s="90"/>
      <c r="BX768" s="90"/>
      <c r="BY768" s="90"/>
      <c r="BZ768" s="90"/>
      <c r="CA768" s="90"/>
    </row>
    <row r="769" spans="1:79" s="86" customFormat="1" x14ac:dyDescent="0.2">
      <c r="A769" s="150"/>
      <c r="B769" s="95"/>
      <c r="C769" s="95"/>
      <c r="D769" s="131"/>
      <c r="E769" s="160"/>
      <c r="F769" s="90"/>
      <c r="G769" s="90"/>
      <c r="H769" s="90"/>
      <c r="I769" s="90"/>
      <c r="J769" s="90"/>
      <c r="K769" s="90"/>
      <c r="L769" s="90"/>
      <c r="M769" s="90"/>
      <c r="N769" s="90"/>
      <c r="O769" s="90"/>
      <c r="P769" s="90"/>
      <c r="Q769" s="90"/>
      <c r="R769" s="90"/>
      <c r="S769" s="90"/>
      <c r="T769" s="90"/>
      <c r="U769" s="90"/>
      <c r="V769" s="90"/>
      <c r="W769" s="90"/>
      <c r="X769" s="90"/>
      <c r="Y769" s="90"/>
      <c r="Z769" s="90"/>
      <c r="AA769" s="90"/>
      <c r="AB769" s="90"/>
      <c r="AC769" s="90"/>
      <c r="AD769" s="90"/>
      <c r="AE769" s="90"/>
      <c r="AF769" s="90"/>
      <c r="AG769" s="90"/>
      <c r="AH769" s="90"/>
      <c r="AI769" s="90"/>
      <c r="AJ769" s="90"/>
      <c r="AK769" s="90"/>
      <c r="AL769" s="90"/>
      <c r="AM769" s="90"/>
      <c r="AN769" s="90"/>
      <c r="AO769" s="90"/>
      <c r="AP769" s="90"/>
      <c r="AQ769" s="90"/>
      <c r="AR769" s="90"/>
      <c r="AS769" s="90"/>
      <c r="AT769" s="90"/>
      <c r="AU769" s="90"/>
      <c r="AV769" s="90"/>
      <c r="AW769" s="90"/>
      <c r="AX769" s="90"/>
      <c r="AY769" s="90"/>
      <c r="AZ769" s="90"/>
      <c r="BA769" s="90"/>
      <c r="BB769" s="90"/>
      <c r="BC769" s="90"/>
      <c r="BD769" s="90"/>
      <c r="BE769" s="90"/>
      <c r="BF769" s="90"/>
      <c r="BG769" s="90"/>
      <c r="BH769" s="90"/>
      <c r="BI769" s="90"/>
      <c r="BJ769" s="90"/>
      <c r="BK769" s="90"/>
      <c r="BL769" s="90"/>
      <c r="BM769" s="90"/>
      <c r="BN769" s="90"/>
      <c r="BO769" s="90"/>
      <c r="BP769" s="90"/>
      <c r="BQ769" s="90"/>
      <c r="BR769" s="90"/>
      <c r="BS769" s="90"/>
      <c r="BT769" s="90"/>
      <c r="BU769" s="90"/>
      <c r="BV769" s="90"/>
      <c r="BW769" s="90"/>
      <c r="BX769" s="90"/>
      <c r="BY769" s="90"/>
      <c r="BZ769" s="90"/>
      <c r="CA769" s="90"/>
    </row>
    <row r="770" spans="1:79" s="86" customFormat="1" x14ac:dyDescent="0.2">
      <c r="A770" s="150"/>
      <c r="B770" s="95"/>
      <c r="C770" s="95"/>
      <c r="D770" s="131"/>
      <c r="E770" s="160"/>
      <c r="F770" s="90"/>
      <c r="G770" s="90"/>
      <c r="H770" s="90"/>
      <c r="I770" s="90"/>
      <c r="J770" s="90"/>
      <c r="K770" s="90"/>
      <c r="L770" s="90"/>
      <c r="M770" s="90"/>
      <c r="N770" s="90"/>
      <c r="O770" s="90"/>
      <c r="P770" s="90"/>
      <c r="Q770" s="90"/>
      <c r="R770" s="90"/>
      <c r="S770" s="90"/>
      <c r="T770" s="90"/>
      <c r="U770" s="90"/>
      <c r="V770" s="90"/>
      <c r="W770" s="90"/>
      <c r="X770" s="90"/>
      <c r="Y770" s="90"/>
      <c r="Z770" s="90"/>
      <c r="AA770" s="90"/>
      <c r="AB770" s="90"/>
      <c r="AC770" s="90"/>
      <c r="AD770" s="90"/>
      <c r="AE770" s="90"/>
      <c r="AF770" s="90"/>
      <c r="AG770" s="90"/>
      <c r="AH770" s="90"/>
      <c r="AI770" s="90"/>
      <c r="AJ770" s="90"/>
      <c r="AK770" s="90"/>
      <c r="AL770" s="90"/>
      <c r="AM770" s="90"/>
      <c r="AN770" s="90"/>
      <c r="AO770" s="90"/>
      <c r="AP770" s="90"/>
      <c r="AQ770" s="90"/>
      <c r="AR770" s="90"/>
      <c r="AS770" s="90"/>
      <c r="AT770" s="90"/>
      <c r="AU770" s="90"/>
      <c r="AV770" s="90"/>
      <c r="AW770" s="90"/>
      <c r="AX770" s="90"/>
      <c r="AY770" s="90"/>
      <c r="AZ770" s="90"/>
      <c r="BA770" s="90"/>
      <c r="BB770" s="90"/>
      <c r="BC770" s="90"/>
      <c r="BD770" s="90"/>
      <c r="BE770" s="90"/>
      <c r="BF770" s="90"/>
      <c r="BG770" s="90"/>
      <c r="BH770" s="90"/>
      <c r="BI770" s="90"/>
      <c r="BJ770" s="90"/>
      <c r="BK770" s="90"/>
      <c r="BL770" s="90"/>
      <c r="BM770" s="90"/>
      <c r="BN770" s="90"/>
      <c r="BO770" s="90"/>
      <c r="BP770" s="90"/>
      <c r="BQ770" s="90"/>
      <c r="BR770" s="90"/>
      <c r="BS770" s="90"/>
      <c r="BT770" s="90"/>
      <c r="BU770" s="90"/>
      <c r="BV770" s="90"/>
      <c r="BW770" s="90"/>
      <c r="BX770" s="90"/>
      <c r="BY770" s="90"/>
      <c r="BZ770" s="90"/>
      <c r="CA770" s="90"/>
    </row>
    <row r="771" spans="1:79" s="86" customFormat="1" x14ac:dyDescent="0.2">
      <c r="A771" s="150"/>
      <c r="B771" s="95"/>
      <c r="C771" s="95"/>
      <c r="D771" s="131"/>
      <c r="E771" s="160"/>
      <c r="F771" s="90"/>
      <c r="G771" s="90"/>
      <c r="H771" s="90"/>
      <c r="I771" s="90"/>
      <c r="J771" s="90"/>
      <c r="K771" s="90"/>
      <c r="L771" s="90"/>
      <c r="M771" s="90"/>
      <c r="N771" s="90"/>
      <c r="O771" s="90"/>
      <c r="P771" s="90"/>
      <c r="Q771" s="90"/>
      <c r="R771" s="90"/>
      <c r="S771" s="90"/>
      <c r="T771" s="90"/>
      <c r="U771" s="90"/>
      <c r="V771" s="90"/>
      <c r="W771" s="90"/>
      <c r="X771" s="90"/>
      <c r="Y771" s="90"/>
      <c r="Z771" s="90"/>
      <c r="AA771" s="90"/>
      <c r="AB771" s="90"/>
      <c r="AC771" s="90"/>
      <c r="AD771" s="90"/>
      <c r="AE771" s="90"/>
      <c r="AF771" s="90"/>
      <c r="AG771" s="90"/>
      <c r="AH771" s="90"/>
      <c r="AI771" s="90"/>
      <c r="AJ771" s="90"/>
      <c r="AK771" s="90"/>
      <c r="AL771" s="90"/>
      <c r="AM771" s="90"/>
      <c r="AN771" s="90"/>
      <c r="AO771" s="90"/>
      <c r="AP771" s="90"/>
      <c r="AQ771" s="90"/>
      <c r="AR771" s="90"/>
      <c r="AS771" s="90"/>
      <c r="AT771" s="90"/>
      <c r="AU771" s="90"/>
      <c r="AV771" s="90"/>
      <c r="AW771" s="90"/>
      <c r="AX771" s="90"/>
      <c r="AY771" s="90"/>
      <c r="AZ771" s="90"/>
      <c r="BA771" s="90"/>
      <c r="BB771" s="90"/>
      <c r="BC771" s="90"/>
      <c r="BD771" s="90"/>
      <c r="BE771" s="90"/>
      <c r="BF771" s="90"/>
      <c r="BG771" s="90"/>
      <c r="BH771" s="90"/>
      <c r="BI771" s="90"/>
      <c r="BJ771" s="90"/>
      <c r="BK771" s="90"/>
      <c r="BL771" s="90"/>
      <c r="BM771" s="90"/>
      <c r="BN771" s="90"/>
      <c r="BO771" s="90"/>
      <c r="BP771" s="90"/>
      <c r="BQ771" s="90"/>
      <c r="BR771" s="90"/>
      <c r="BS771" s="90"/>
      <c r="BT771" s="90"/>
      <c r="BU771" s="90"/>
      <c r="BV771" s="90"/>
      <c r="BW771" s="90"/>
      <c r="BX771" s="90"/>
      <c r="BY771" s="90"/>
      <c r="BZ771" s="90"/>
      <c r="CA771" s="90"/>
    </row>
    <row r="772" spans="1:79" s="86" customFormat="1" x14ac:dyDescent="0.2">
      <c r="A772" s="150"/>
      <c r="B772" s="95"/>
      <c r="C772" s="95"/>
      <c r="D772" s="131"/>
      <c r="E772" s="160"/>
      <c r="F772" s="90"/>
      <c r="G772" s="90"/>
      <c r="H772" s="90"/>
      <c r="I772" s="90"/>
      <c r="J772" s="90"/>
      <c r="K772" s="90"/>
      <c r="L772" s="90"/>
      <c r="M772" s="90"/>
      <c r="N772" s="90"/>
      <c r="O772" s="90"/>
      <c r="P772" s="90"/>
      <c r="Q772" s="90"/>
      <c r="R772" s="90"/>
      <c r="S772" s="90"/>
      <c r="T772" s="90"/>
      <c r="U772" s="90"/>
      <c r="V772" s="90"/>
      <c r="W772" s="90"/>
      <c r="X772" s="90"/>
      <c r="Y772" s="90"/>
      <c r="Z772" s="90"/>
      <c r="AA772" s="90"/>
      <c r="AB772" s="90"/>
      <c r="AC772" s="90"/>
      <c r="AD772" s="90"/>
      <c r="AE772" s="90"/>
      <c r="AF772" s="90"/>
      <c r="AG772" s="90"/>
      <c r="AH772" s="90"/>
      <c r="AI772" s="90"/>
      <c r="AJ772" s="90"/>
      <c r="AK772" s="90"/>
      <c r="AL772" s="90"/>
      <c r="AM772" s="90"/>
      <c r="AN772" s="90"/>
      <c r="AO772" s="90"/>
      <c r="AP772" s="90"/>
      <c r="AQ772" s="90"/>
      <c r="AR772" s="90"/>
      <c r="AS772" s="90"/>
      <c r="AT772" s="90"/>
      <c r="AU772" s="90"/>
      <c r="AV772" s="90"/>
      <c r="AW772" s="90"/>
      <c r="AX772" s="90"/>
      <c r="AY772" s="90"/>
      <c r="AZ772" s="90"/>
      <c r="BA772" s="90"/>
      <c r="BB772" s="90"/>
      <c r="BC772" s="90"/>
      <c r="BD772" s="90"/>
      <c r="BE772" s="90"/>
      <c r="BF772" s="90"/>
      <c r="BG772" s="90"/>
      <c r="BH772" s="90"/>
      <c r="BI772" s="90"/>
      <c r="BJ772" s="90"/>
      <c r="BK772" s="90"/>
      <c r="BL772" s="90"/>
      <c r="BM772" s="90"/>
      <c r="BN772" s="90"/>
      <c r="BO772" s="90"/>
      <c r="BP772" s="90"/>
      <c r="BQ772" s="90"/>
      <c r="BR772" s="90"/>
      <c r="BS772" s="90"/>
      <c r="BT772" s="90"/>
      <c r="BU772" s="90"/>
      <c r="BV772" s="90"/>
      <c r="BW772" s="90"/>
      <c r="BX772" s="90"/>
      <c r="BY772" s="90"/>
      <c r="BZ772" s="90"/>
      <c r="CA772" s="90"/>
    </row>
    <row r="773" spans="1:79" s="86" customFormat="1" ht="38.25" customHeight="1" x14ac:dyDescent="0.2">
      <c r="A773" s="150"/>
      <c r="B773" s="95"/>
      <c r="C773" s="95"/>
      <c r="D773" s="131"/>
      <c r="E773" s="160"/>
      <c r="F773" s="90"/>
      <c r="G773" s="90"/>
      <c r="H773" s="90"/>
      <c r="I773" s="90"/>
      <c r="J773" s="90"/>
      <c r="K773" s="90"/>
      <c r="L773" s="90"/>
      <c r="M773" s="90"/>
      <c r="N773" s="90"/>
      <c r="O773" s="90"/>
      <c r="P773" s="90"/>
      <c r="Q773" s="90"/>
      <c r="R773" s="90"/>
      <c r="S773" s="90"/>
      <c r="T773" s="90"/>
      <c r="U773" s="90"/>
      <c r="V773" s="90"/>
      <c r="W773" s="90"/>
      <c r="X773" s="90"/>
      <c r="Y773" s="90"/>
      <c r="Z773" s="90"/>
      <c r="AA773" s="90"/>
      <c r="AB773" s="90"/>
      <c r="AC773" s="90"/>
      <c r="AD773" s="90"/>
      <c r="AE773" s="90"/>
      <c r="AF773" s="90"/>
      <c r="AG773" s="90"/>
      <c r="AH773" s="90"/>
      <c r="AI773" s="90"/>
      <c r="AJ773" s="90"/>
      <c r="AK773" s="90"/>
      <c r="AL773" s="90"/>
      <c r="AM773" s="90"/>
      <c r="AN773" s="90"/>
      <c r="AO773" s="90"/>
      <c r="AP773" s="90"/>
      <c r="AQ773" s="90"/>
      <c r="AR773" s="90"/>
      <c r="AS773" s="90"/>
      <c r="AT773" s="90"/>
      <c r="AU773" s="90"/>
      <c r="AV773" s="90"/>
      <c r="AW773" s="90"/>
      <c r="AX773" s="90"/>
      <c r="AY773" s="90"/>
      <c r="AZ773" s="90"/>
      <c r="BA773" s="90"/>
      <c r="BB773" s="90"/>
      <c r="BC773" s="90"/>
      <c r="BD773" s="90"/>
      <c r="BE773" s="90"/>
      <c r="BF773" s="90"/>
      <c r="BG773" s="90"/>
      <c r="BH773" s="90"/>
      <c r="BI773" s="90"/>
      <c r="BJ773" s="90"/>
      <c r="BK773" s="90"/>
      <c r="BL773" s="90"/>
      <c r="BM773" s="90"/>
      <c r="BN773" s="90"/>
      <c r="BO773" s="90"/>
      <c r="BP773" s="90"/>
      <c r="BQ773" s="90"/>
      <c r="BR773" s="90"/>
      <c r="BS773" s="90"/>
      <c r="BT773" s="90"/>
      <c r="BU773" s="90"/>
      <c r="BV773" s="90"/>
      <c r="BW773" s="90"/>
      <c r="BX773" s="90"/>
      <c r="BY773" s="90"/>
      <c r="BZ773" s="90"/>
      <c r="CA773" s="90"/>
    </row>
    <row r="774" spans="1:79" s="86" customFormat="1" x14ac:dyDescent="0.2">
      <c r="A774" s="150"/>
      <c r="B774" s="95"/>
      <c r="C774" s="95"/>
      <c r="D774" s="131"/>
      <c r="E774" s="160"/>
      <c r="F774" s="90"/>
      <c r="G774" s="90"/>
      <c r="H774" s="90"/>
      <c r="I774" s="90"/>
      <c r="J774" s="90"/>
      <c r="K774" s="90"/>
      <c r="L774" s="90"/>
      <c r="M774" s="90"/>
      <c r="N774" s="90"/>
      <c r="O774" s="90"/>
      <c r="P774" s="90"/>
      <c r="Q774" s="90"/>
      <c r="R774" s="90"/>
      <c r="S774" s="90"/>
      <c r="T774" s="90"/>
      <c r="U774" s="90"/>
      <c r="V774" s="90"/>
      <c r="W774" s="90"/>
      <c r="X774" s="90"/>
      <c r="Y774" s="90"/>
      <c r="Z774" s="90"/>
      <c r="AA774" s="90"/>
      <c r="AB774" s="90"/>
      <c r="AC774" s="90"/>
      <c r="AD774" s="90"/>
      <c r="AE774" s="90"/>
      <c r="AF774" s="90"/>
      <c r="AG774" s="90"/>
      <c r="AH774" s="90"/>
      <c r="AI774" s="90"/>
      <c r="AJ774" s="90"/>
      <c r="AK774" s="90"/>
      <c r="AL774" s="90"/>
      <c r="AM774" s="90"/>
      <c r="AN774" s="90"/>
      <c r="AO774" s="90"/>
      <c r="AP774" s="90"/>
      <c r="AQ774" s="90"/>
      <c r="AR774" s="90"/>
      <c r="AS774" s="90"/>
      <c r="AT774" s="90"/>
      <c r="AU774" s="90"/>
      <c r="AV774" s="90"/>
      <c r="AW774" s="90"/>
      <c r="AX774" s="90"/>
      <c r="AY774" s="90"/>
      <c r="AZ774" s="90"/>
      <c r="BA774" s="90"/>
      <c r="BB774" s="90"/>
      <c r="BC774" s="90"/>
      <c r="BD774" s="90"/>
      <c r="BE774" s="90"/>
      <c r="BF774" s="90"/>
      <c r="BG774" s="90"/>
      <c r="BH774" s="90"/>
      <c r="BI774" s="90"/>
      <c r="BJ774" s="90"/>
      <c r="BK774" s="90"/>
      <c r="BL774" s="90"/>
      <c r="BM774" s="90"/>
      <c r="BN774" s="90"/>
      <c r="BO774" s="90"/>
      <c r="BP774" s="90"/>
      <c r="BQ774" s="90"/>
      <c r="BR774" s="90"/>
      <c r="BS774" s="90"/>
      <c r="BT774" s="90"/>
      <c r="BU774" s="90"/>
      <c r="BV774" s="90"/>
      <c r="BW774" s="90"/>
      <c r="BX774" s="90"/>
      <c r="BY774" s="90"/>
      <c r="BZ774" s="90"/>
      <c r="CA774" s="90"/>
    </row>
    <row r="775" spans="1:79" s="86" customFormat="1" x14ac:dyDescent="0.2">
      <c r="A775" s="150"/>
      <c r="B775" s="95"/>
      <c r="C775" s="95"/>
      <c r="D775" s="131"/>
      <c r="E775" s="160"/>
      <c r="F775" s="90"/>
      <c r="G775" s="90"/>
      <c r="H775" s="90"/>
      <c r="I775" s="90"/>
      <c r="J775" s="90"/>
      <c r="K775" s="90"/>
      <c r="L775" s="90"/>
      <c r="M775" s="90"/>
      <c r="N775" s="90"/>
      <c r="O775" s="90"/>
      <c r="P775" s="90"/>
      <c r="Q775" s="90"/>
      <c r="R775" s="90"/>
      <c r="S775" s="90"/>
      <c r="T775" s="90"/>
      <c r="U775" s="90"/>
      <c r="V775" s="90"/>
      <c r="W775" s="90"/>
      <c r="X775" s="90"/>
      <c r="Y775" s="90"/>
      <c r="Z775" s="90"/>
      <c r="AA775" s="90"/>
      <c r="AB775" s="90"/>
      <c r="AC775" s="90"/>
      <c r="AD775" s="90"/>
      <c r="AE775" s="90"/>
      <c r="AF775" s="90"/>
      <c r="AG775" s="90"/>
      <c r="AH775" s="90"/>
      <c r="AI775" s="90"/>
      <c r="AJ775" s="90"/>
      <c r="AK775" s="90"/>
      <c r="AL775" s="90"/>
      <c r="AM775" s="90"/>
      <c r="AN775" s="90"/>
      <c r="AO775" s="90"/>
      <c r="AP775" s="90"/>
      <c r="AQ775" s="90"/>
      <c r="AR775" s="90"/>
      <c r="AS775" s="90"/>
      <c r="AT775" s="90"/>
      <c r="AU775" s="90"/>
      <c r="AV775" s="90"/>
      <c r="AW775" s="90"/>
      <c r="AX775" s="90"/>
      <c r="AY775" s="90"/>
      <c r="AZ775" s="90"/>
      <c r="BA775" s="90"/>
      <c r="BB775" s="90"/>
      <c r="BC775" s="90"/>
      <c r="BD775" s="90"/>
      <c r="BE775" s="90"/>
      <c r="BF775" s="90"/>
      <c r="BG775" s="90"/>
      <c r="BH775" s="90"/>
      <c r="BI775" s="90"/>
      <c r="BJ775" s="90"/>
      <c r="BK775" s="90"/>
      <c r="BL775" s="90"/>
      <c r="BM775" s="90"/>
      <c r="BN775" s="90"/>
      <c r="BO775" s="90"/>
      <c r="BP775" s="90"/>
      <c r="BQ775" s="90"/>
      <c r="BR775" s="90"/>
      <c r="BS775" s="90"/>
      <c r="BT775" s="90"/>
      <c r="BU775" s="90"/>
      <c r="BV775" s="90"/>
      <c r="BW775" s="90"/>
      <c r="BX775" s="90"/>
      <c r="BY775" s="90"/>
      <c r="BZ775" s="90"/>
      <c r="CA775" s="90"/>
    </row>
    <row r="776" spans="1:79" s="86" customFormat="1" ht="38.25" customHeight="1" x14ac:dyDescent="0.2">
      <c r="A776" s="150"/>
      <c r="B776" s="95"/>
      <c r="C776" s="95"/>
      <c r="D776" s="131"/>
      <c r="E776" s="160"/>
      <c r="F776" s="90"/>
      <c r="G776" s="90"/>
      <c r="H776" s="90"/>
      <c r="I776" s="90"/>
      <c r="J776" s="90"/>
      <c r="K776" s="90"/>
      <c r="L776" s="90"/>
      <c r="M776" s="90"/>
      <c r="N776" s="90"/>
      <c r="O776" s="90"/>
      <c r="P776" s="90"/>
      <c r="Q776" s="90"/>
      <c r="R776" s="90"/>
      <c r="S776" s="90"/>
      <c r="T776" s="90"/>
      <c r="U776" s="90"/>
      <c r="V776" s="90"/>
      <c r="W776" s="90"/>
      <c r="X776" s="90"/>
      <c r="Y776" s="90"/>
      <c r="Z776" s="90"/>
      <c r="AA776" s="90"/>
      <c r="AB776" s="90"/>
      <c r="AC776" s="90"/>
      <c r="AD776" s="90"/>
      <c r="AE776" s="90"/>
      <c r="AF776" s="90"/>
      <c r="AG776" s="90"/>
      <c r="AH776" s="90"/>
      <c r="AI776" s="90"/>
      <c r="AJ776" s="90"/>
      <c r="AK776" s="90"/>
      <c r="AL776" s="90"/>
      <c r="AM776" s="90"/>
      <c r="AN776" s="90"/>
      <c r="AO776" s="90"/>
      <c r="AP776" s="90"/>
      <c r="AQ776" s="90"/>
      <c r="AR776" s="90"/>
      <c r="AS776" s="90"/>
      <c r="AT776" s="90"/>
      <c r="AU776" s="90"/>
      <c r="AV776" s="90"/>
      <c r="AW776" s="90"/>
      <c r="AX776" s="90"/>
      <c r="AY776" s="90"/>
      <c r="AZ776" s="90"/>
      <c r="BA776" s="90"/>
      <c r="BB776" s="90"/>
      <c r="BC776" s="90"/>
      <c r="BD776" s="90"/>
      <c r="BE776" s="90"/>
      <c r="BF776" s="90"/>
      <c r="BG776" s="90"/>
      <c r="BH776" s="90"/>
      <c r="BI776" s="90"/>
      <c r="BJ776" s="90"/>
      <c r="BK776" s="90"/>
      <c r="BL776" s="90"/>
      <c r="BM776" s="90"/>
      <c r="BN776" s="90"/>
      <c r="BO776" s="90"/>
      <c r="BP776" s="90"/>
      <c r="BQ776" s="90"/>
      <c r="BR776" s="90"/>
      <c r="BS776" s="90"/>
      <c r="BT776" s="90"/>
      <c r="BU776" s="90"/>
      <c r="BV776" s="90"/>
      <c r="BW776" s="90"/>
      <c r="BX776" s="90"/>
      <c r="BY776" s="90"/>
      <c r="BZ776" s="90"/>
      <c r="CA776" s="90"/>
    </row>
    <row r="777" spans="1:79" s="86" customFormat="1" x14ac:dyDescent="0.2">
      <c r="A777" s="150"/>
      <c r="B777" s="95"/>
      <c r="C777" s="95"/>
      <c r="D777" s="131"/>
      <c r="E777" s="160"/>
      <c r="F777" s="90"/>
      <c r="G777" s="90"/>
      <c r="H777" s="90"/>
      <c r="I777" s="90"/>
      <c r="J777" s="90"/>
      <c r="K777" s="90"/>
      <c r="L777" s="90"/>
      <c r="M777" s="90"/>
      <c r="N777" s="90"/>
      <c r="O777" s="90"/>
      <c r="P777" s="90"/>
      <c r="Q777" s="90"/>
      <c r="R777" s="90"/>
      <c r="S777" s="90"/>
      <c r="T777" s="90"/>
      <c r="U777" s="90"/>
      <c r="V777" s="90"/>
      <c r="W777" s="90"/>
      <c r="X777" s="90"/>
      <c r="Y777" s="90"/>
      <c r="Z777" s="90"/>
      <c r="AA777" s="90"/>
      <c r="AB777" s="90"/>
      <c r="AC777" s="90"/>
      <c r="AD777" s="90"/>
      <c r="AE777" s="90"/>
      <c r="AF777" s="90"/>
      <c r="AG777" s="90"/>
      <c r="AH777" s="90"/>
      <c r="AI777" s="90"/>
      <c r="AJ777" s="90"/>
      <c r="AK777" s="90"/>
      <c r="AL777" s="90"/>
      <c r="AM777" s="90"/>
      <c r="AN777" s="90"/>
      <c r="AO777" s="90"/>
      <c r="AP777" s="90"/>
      <c r="AQ777" s="90"/>
      <c r="AR777" s="90"/>
      <c r="AS777" s="90"/>
      <c r="AT777" s="90"/>
      <c r="AU777" s="90"/>
      <c r="AV777" s="90"/>
      <c r="AW777" s="90"/>
      <c r="AX777" s="90"/>
      <c r="AY777" s="90"/>
      <c r="AZ777" s="90"/>
      <c r="BA777" s="90"/>
      <c r="BB777" s="90"/>
      <c r="BC777" s="90"/>
      <c r="BD777" s="90"/>
      <c r="BE777" s="90"/>
      <c r="BF777" s="90"/>
      <c r="BG777" s="90"/>
      <c r="BH777" s="90"/>
      <c r="BI777" s="90"/>
      <c r="BJ777" s="90"/>
      <c r="BK777" s="90"/>
      <c r="BL777" s="90"/>
      <c r="BM777" s="90"/>
      <c r="BN777" s="90"/>
      <c r="BO777" s="90"/>
      <c r="BP777" s="90"/>
      <c r="BQ777" s="90"/>
      <c r="BR777" s="90"/>
      <c r="BS777" s="90"/>
      <c r="BT777" s="90"/>
      <c r="BU777" s="90"/>
      <c r="BV777" s="90"/>
      <c r="BW777" s="90"/>
      <c r="BX777" s="90"/>
      <c r="BY777" s="90"/>
      <c r="BZ777" s="90"/>
      <c r="CA777" s="90"/>
    </row>
    <row r="778" spans="1:79" s="86" customFormat="1" x14ac:dyDescent="0.2">
      <c r="A778" s="150"/>
      <c r="B778" s="95"/>
      <c r="C778" s="95"/>
      <c r="D778" s="131"/>
      <c r="E778" s="160"/>
      <c r="F778" s="90"/>
      <c r="G778" s="90"/>
      <c r="H778" s="90"/>
      <c r="I778" s="90"/>
      <c r="J778" s="90"/>
      <c r="K778" s="90"/>
      <c r="L778" s="90"/>
      <c r="M778" s="90"/>
      <c r="N778" s="90"/>
      <c r="O778" s="90"/>
      <c r="P778" s="90"/>
      <c r="Q778" s="90"/>
      <c r="R778" s="90"/>
      <c r="S778" s="90"/>
      <c r="T778" s="90"/>
      <c r="U778" s="90"/>
      <c r="V778" s="90"/>
      <c r="W778" s="90"/>
      <c r="X778" s="90"/>
      <c r="Y778" s="90"/>
      <c r="Z778" s="90"/>
      <c r="AA778" s="90"/>
      <c r="AB778" s="90"/>
      <c r="AC778" s="90"/>
      <c r="AD778" s="90"/>
      <c r="AE778" s="90"/>
      <c r="AF778" s="90"/>
      <c r="AG778" s="90"/>
      <c r="AH778" s="90"/>
      <c r="AI778" s="90"/>
      <c r="AJ778" s="90"/>
      <c r="AK778" s="90"/>
      <c r="AL778" s="90"/>
      <c r="AM778" s="90"/>
      <c r="AN778" s="90"/>
      <c r="AO778" s="90"/>
      <c r="AP778" s="90"/>
      <c r="AQ778" s="90"/>
      <c r="AR778" s="90"/>
      <c r="AS778" s="90"/>
      <c r="AT778" s="90"/>
      <c r="AU778" s="90"/>
      <c r="AV778" s="90"/>
      <c r="AW778" s="90"/>
      <c r="AX778" s="90"/>
      <c r="AY778" s="90"/>
      <c r="AZ778" s="90"/>
      <c r="BA778" s="90"/>
      <c r="BB778" s="90"/>
      <c r="BC778" s="90"/>
      <c r="BD778" s="90"/>
      <c r="BE778" s="90"/>
      <c r="BF778" s="90"/>
      <c r="BG778" s="90"/>
      <c r="BH778" s="90"/>
      <c r="BI778" s="90"/>
      <c r="BJ778" s="90"/>
      <c r="BK778" s="90"/>
      <c r="BL778" s="90"/>
      <c r="BM778" s="90"/>
      <c r="BN778" s="90"/>
      <c r="BO778" s="90"/>
      <c r="BP778" s="90"/>
      <c r="BQ778" s="90"/>
      <c r="BR778" s="90"/>
      <c r="BS778" s="90"/>
      <c r="BT778" s="90"/>
      <c r="BU778" s="90"/>
      <c r="BV778" s="90"/>
      <c r="BW778" s="90"/>
      <c r="BX778" s="90"/>
      <c r="BY778" s="90"/>
      <c r="BZ778" s="90"/>
      <c r="CA778" s="90"/>
    </row>
    <row r="779" spans="1:79" s="86" customFormat="1" x14ac:dyDescent="0.2">
      <c r="A779" s="150"/>
      <c r="B779" s="95"/>
      <c r="C779" s="95"/>
      <c r="D779" s="131"/>
      <c r="E779" s="160"/>
      <c r="F779" s="90"/>
      <c r="G779" s="90"/>
      <c r="H779" s="90"/>
      <c r="I779" s="90"/>
      <c r="J779" s="90"/>
      <c r="K779" s="90"/>
      <c r="L779" s="90"/>
      <c r="M779" s="90"/>
      <c r="N779" s="90"/>
      <c r="O779" s="90"/>
      <c r="P779" s="90"/>
      <c r="Q779" s="90"/>
      <c r="R779" s="90"/>
      <c r="S779" s="90"/>
      <c r="T779" s="90"/>
      <c r="U779" s="90"/>
      <c r="V779" s="90"/>
      <c r="W779" s="90"/>
      <c r="X779" s="90"/>
      <c r="Y779" s="90"/>
      <c r="Z779" s="90"/>
      <c r="AA779" s="90"/>
      <c r="AB779" s="90"/>
      <c r="AC779" s="90"/>
      <c r="AD779" s="90"/>
      <c r="AE779" s="90"/>
      <c r="AF779" s="90"/>
      <c r="AG779" s="90"/>
      <c r="AH779" s="90"/>
      <c r="AI779" s="90"/>
      <c r="AJ779" s="90"/>
      <c r="AK779" s="90"/>
      <c r="AL779" s="90"/>
      <c r="AM779" s="90"/>
      <c r="AN779" s="90"/>
      <c r="AO779" s="90"/>
      <c r="AP779" s="90"/>
      <c r="AQ779" s="90"/>
      <c r="AR779" s="90"/>
      <c r="AS779" s="90"/>
      <c r="AT779" s="90"/>
      <c r="AU779" s="90"/>
      <c r="AV779" s="90"/>
      <c r="AW779" s="90"/>
      <c r="AX779" s="90"/>
      <c r="AY779" s="90"/>
      <c r="AZ779" s="90"/>
      <c r="BA779" s="90"/>
      <c r="BB779" s="90"/>
      <c r="BC779" s="90"/>
      <c r="BD779" s="90"/>
      <c r="BE779" s="90"/>
      <c r="BF779" s="90"/>
      <c r="BG779" s="90"/>
      <c r="BH779" s="90"/>
      <c r="BI779" s="90"/>
      <c r="BJ779" s="90"/>
      <c r="BK779" s="90"/>
      <c r="BL779" s="90"/>
      <c r="BM779" s="90"/>
      <c r="BN779" s="90"/>
      <c r="BO779" s="90"/>
      <c r="BP779" s="90"/>
      <c r="BQ779" s="90"/>
      <c r="BR779" s="90"/>
      <c r="BS779" s="90"/>
      <c r="BT779" s="90"/>
      <c r="BU779" s="90"/>
      <c r="BV779" s="90"/>
      <c r="BW779" s="90"/>
      <c r="BX779" s="90"/>
      <c r="BY779" s="90"/>
      <c r="BZ779" s="90"/>
      <c r="CA779" s="90"/>
    </row>
    <row r="780" spans="1:79" s="86" customFormat="1" x14ac:dyDescent="0.2">
      <c r="A780" s="150"/>
      <c r="B780" s="95"/>
      <c r="C780" s="95"/>
      <c r="D780" s="131"/>
      <c r="E780" s="160"/>
      <c r="F780" s="90"/>
      <c r="G780" s="90"/>
      <c r="H780" s="90"/>
      <c r="I780" s="90"/>
      <c r="J780" s="90"/>
      <c r="K780" s="90"/>
      <c r="L780" s="90"/>
      <c r="M780" s="90"/>
      <c r="N780" s="90"/>
      <c r="O780" s="90"/>
      <c r="P780" s="90"/>
      <c r="Q780" s="90"/>
      <c r="R780" s="90"/>
      <c r="S780" s="90"/>
      <c r="T780" s="90"/>
      <c r="U780" s="90"/>
      <c r="V780" s="90"/>
      <c r="W780" s="90"/>
      <c r="X780" s="90"/>
      <c r="Y780" s="90"/>
      <c r="Z780" s="90"/>
      <c r="AA780" s="90"/>
      <c r="AB780" s="90"/>
      <c r="AC780" s="90"/>
      <c r="AD780" s="90"/>
      <c r="AE780" s="90"/>
      <c r="AF780" s="90"/>
      <c r="AG780" s="90"/>
      <c r="AH780" s="90"/>
      <c r="AI780" s="90"/>
      <c r="AJ780" s="90"/>
      <c r="AK780" s="90"/>
      <c r="AL780" s="90"/>
      <c r="AM780" s="90"/>
      <c r="AN780" s="90"/>
      <c r="AO780" s="90"/>
      <c r="AP780" s="90"/>
      <c r="AQ780" s="90"/>
      <c r="AR780" s="90"/>
      <c r="AS780" s="90"/>
      <c r="AT780" s="90"/>
      <c r="AU780" s="90"/>
      <c r="AV780" s="90"/>
      <c r="AW780" s="90"/>
      <c r="AX780" s="90"/>
      <c r="AY780" s="90"/>
      <c r="AZ780" s="90"/>
      <c r="BA780" s="90"/>
      <c r="BB780" s="90"/>
      <c r="BC780" s="90"/>
      <c r="BD780" s="90"/>
      <c r="BE780" s="90"/>
      <c r="BF780" s="90"/>
      <c r="BG780" s="90"/>
      <c r="BH780" s="90"/>
      <c r="BI780" s="90"/>
      <c r="BJ780" s="90"/>
      <c r="BK780" s="90"/>
      <c r="BL780" s="90"/>
      <c r="BM780" s="90"/>
      <c r="BN780" s="90"/>
      <c r="BO780" s="90"/>
      <c r="BP780" s="90"/>
      <c r="BQ780" s="90"/>
      <c r="BR780" s="90"/>
      <c r="BS780" s="90"/>
      <c r="BT780" s="90"/>
      <c r="BU780" s="90"/>
      <c r="BV780" s="90"/>
      <c r="BW780" s="90"/>
      <c r="BX780" s="90"/>
      <c r="BY780" s="90"/>
      <c r="BZ780" s="90"/>
      <c r="CA780" s="90"/>
    </row>
    <row r="781" spans="1:79" s="86" customFormat="1" x14ac:dyDescent="0.2">
      <c r="A781" s="150"/>
      <c r="B781" s="95"/>
      <c r="C781" s="95"/>
      <c r="D781" s="131"/>
      <c r="E781" s="160"/>
      <c r="F781" s="90"/>
      <c r="G781" s="90"/>
      <c r="H781" s="90"/>
      <c r="I781" s="90"/>
      <c r="J781" s="90"/>
      <c r="K781" s="90"/>
      <c r="L781" s="90"/>
      <c r="M781" s="90"/>
      <c r="N781" s="90"/>
      <c r="O781" s="90"/>
      <c r="P781" s="90"/>
      <c r="Q781" s="90"/>
      <c r="R781" s="90"/>
      <c r="S781" s="90"/>
      <c r="T781" s="90"/>
      <c r="U781" s="90"/>
      <c r="V781" s="90"/>
      <c r="W781" s="90"/>
      <c r="X781" s="90"/>
      <c r="Y781" s="90"/>
      <c r="Z781" s="90"/>
      <c r="AA781" s="90"/>
      <c r="AB781" s="90"/>
      <c r="AC781" s="90"/>
      <c r="AD781" s="90"/>
      <c r="AE781" s="90"/>
      <c r="AF781" s="90"/>
      <c r="AG781" s="90"/>
      <c r="AH781" s="90"/>
      <c r="AI781" s="90"/>
      <c r="AJ781" s="90"/>
      <c r="AK781" s="90"/>
      <c r="AL781" s="90"/>
      <c r="AM781" s="90"/>
      <c r="AN781" s="90"/>
      <c r="AO781" s="90"/>
      <c r="AP781" s="90"/>
      <c r="AQ781" s="90"/>
      <c r="AR781" s="90"/>
      <c r="AS781" s="90"/>
      <c r="AT781" s="90"/>
      <c r="AU781" s="90"/>
      <c r="AV781" s="90"/>
      <c r="AW781" s="90"/>
      <c r="AX781" s="90"/>
      <c r="AY781" s="90"/>
      <c r="AZ781" s="90"/>
      <c r="BA781" s="90"/>
      <c r="BB781" s="90"/>
      <c r="BC781" s="90"/>
      <c r="BD781" s="90"/>
      <c r="BE781" s="90"/>
      <c r="BF781" s="90"/>
      <c r="BG781" s="90"/>
      <c r="BH781" s="90"/>
      <c r="BI781" s="90"/>
      <c r="BJ781" s="90"/>
      <c r="BK781" s="90"/>
      <c r="BL781" s="90"/>
      <c r="BM781" s="90"/>
      <c r="BN781" s="90"/>
      <c r="BO781" s="90"/>
      <c r="BP781" s="90"/>
      <c r="BQ781" s="90"/>
      <c r="BR781" s="90"/>
      <c r="BS781" s="90"/>
      <c r="BT781" s="90"/>
      <c r="BU781" s="90"/>
      <c r="BV781" s="90"/>
      <c r="BW781" s="90"/>
      <c r="BX781" s="90"/>
      <c r="BY781" s="90"/>
      <c r="BZ781" s="90"/>
      <c r="CA781" s="90"/>
    </row>
    <row r="782" spans="1:79" s="86" customFormat="1" x14ac:dyDescent="0.2">
      <c r="A782" s="150"/>
      <c r="B782" s="95"/>
      <c r="C782" s="95"/>
      <c r="D782" s="131"/>
      <c r="E782" s="160"/>
      <c r="F782" s="90"/>
      <c r="G782" s="90"/>
      <c r="H782" s="90"/>
      <c r="I782" s="90"/>
      <c r="J782" s="90"/>
      <c r="K782" s="90"/>
      <c r="L782" s="90"/>
      <c r="M782" s="90"/>
      <c r="N782" s="90"/>
      <c r="O782" s="90"/>
      <c r="P782" s="90"/>
      <c r="Q782" s="90"/>
      <c r="R782" s="90"/>
      <c r="S782" s="90"/>
      <c r="T782" s="90"/>
      <c r="U782" s="90"/>
      <c r="V782" s="90"/>
      <c r="W782" s="90"/>
      <c r="X782" s="90"/>
      <c r="Y782" s="90"/>
      <c r="Z782" s="90"/>
      <c r="AA782" s="90"/>
      <c r="AB782" s="90"/>
      <c r="AC782" s="90"/>
      <c r="AD782" s="90"/>
      <c r="AE782" s="90"/>
      <c r="AF782" s="90"/>
      <c r="AG782" s="90"/>
      <c r="AH782" s="90"/>
      <c r="AI782" s="90"/>
      <c r="AJ782" s="90"/>
      <c r="AK782" s="90"/>
      <c r="AL782" s="90"/>
      <c r="AM782" s="90"/>
      <c r="AN782" s="90"/>
      <c r="AO782" s="90"/>
      <c r="AP782" s="90"/>
      <c r="AQ782" s="90"/>
      <c r="AR782" s="90"/>
      <c r="AS782" s="90"/>
      <c r="AT782" s="90"/>
      <c r="AU782" s="90"/>
      <c r="AV782" s="90"/>
      <c r="AW782" s="90"/>
      <c r="AX782" s="90"/>
      <c r="AY782" s="90"/>
      <c r="AZ782" s="90"/>
      <c r="BA782" s="90"/>
      <c r="BB782" s="90"/>
      <c r="BC782" s="90"/>
      <c r="BD782" s="90"/>
      <c r="BE782" s="90"/>
      <c r="BF782" s="90"/>
      <c r="BG782" s="90"/>
      <c r="BH782" s="90"/>
      <c r="BI782" s="90"/>
      <c r="BJ782" s="90"/>
      <c r="BK782" s="90"/>
      <c r="BL782" s="90"/>
      <c r="BM782" s="90"/>
      <c r="BN782" s="90"/>
      <c r="BO782" s="90"/>
      <c r="BP782" s="90"/>
      <c r="BQ782" s="90"/>
      <c r="BR782" s="90"/>
      <c r="BS782" s="90"/>
      <c r="BT782" s="90"/>
      <c r="BU782" s="90"/>
      <c r="BV782" s="90"/>
      <c r="BW782" s="90"/>
      <c r="BX782" s="90"/>
      <c r="BY782" s="90"/>
      <c r="BZ782" s="90"/>
      <c r="CA782" s="90"/>
    </row>
    <row r="783" spans="1:79" s="86" customFormat="1" x14ac:dyDescent="0.2">
      <c r="A783" s="150"/>
      <c r="B783" s="95"/>
      <c r="C783" s="95"/>
      <c r="D783" s="131"/>
      <c r="E783" s="160"/>
      <c r="F783" s="90"/>
      <c r="G783" s="90"/>
      <c r="H783" s="90"/>
      <c r="I783" s="90"/>
      <c r="J783" s="90"/>
      <c r="K783" s="90"/>
      <c r="L783" s="90"/>
      <c r="M783" s="90"/>
      <c r="N783" s="90"/>
      <c r="O783" s="90"/>
      <c r="P783" s="90"/>
      <c r="Q783" s="90"/>
      <c r="R783" s="90"/>
      <c r="S783" s="90"/>
      <c r="T783" s="90"/>
      <c r="U783" s="90"/>
      <c r="V783" s="90"/>
      <c r="W783" s="90"/>
      <c r="X783" s="90"/>
      <c r="Y783" s="90"/>
      <c r="Z783" s="90"/>
      <c r="AA783" s="90"/>
      <c r="AB783" s="90"/>
      <c r="AC783" s="90"/>
      <c r="AD783" s="90"/>
      <c r="AE783" s="90"/>
      <c r="AF783" s="90"/>
      <c r="AG783" s="90"/>
      <c r="AH783" s="90"/>
      <c r="AI783" s="90"/>
      <c r="AJ783" s="90"/>
      <c r="AK783" s="90"/>
      <c r="AL783" s="90"/>
      <c r="AM783" s="90"/>
      <c r="AN783" s="90"/>
      <c r="AO783" s="90"/>
      <c r="AP783" s="90"/>
      <c r="AQ783" s="90"/>
      <c r="AR783" s="90"/>
      <c r="AS783" s="90"/>
      <c r="AT783" s="90"/>
      <c r="AU783" s="90"/>
      <c r="AV783" s="90"/>
      <c r="AW783" s="90"/>
      <c r="AX783" s="90"/>
      <c r="AY783" s="90"/>
      <c r="AZ783" s="90"/>
      <c r="BA783" s="90"/>
      <c r="BB783" s="90"/>
      <c r="BC783" s="90"/>
      <c r="BD783" s="90"/>
      <c r="BE783" s="90"/>
      <c r="BF783" s="90"/>
      <c r="BG783" s="90"/>
      <c r="BH783" s="90"/>
      <c r="BI783" s="90"/>
      <c r="BJ783" s="90"/>
      <c r="BK783" s="90"/>
      <c r="BL783" s="90"/>
      <c r="BM783" s="90"/>
      <c r="BN783" s="90"/>
      <c r="BO783" s="90"/>
      <c r="BP783" s="90"/>
      <c r="BQ783" s="90"/>
      <c r="BR783" s="90"/>
      <c r="BS783" s="90"/>
      <c r="BT783" s="90"/>
      <c r="BU783" s="90"/>
      <c r="BV783" s="90"/>
      <c r="BW783" s="90"/>
      <c r="BX783" s="90"/>
      <c r="BY783" s="90"/>
      <c r="BZ783" s="90"/>
      <c r="CA783" s="90"/>
    </row>
    <row r="784" spans="1:79" s="86" customFormat="1" x14ac:dyDescent="0.2">
      <c r="A784" s="150"/>
      <c r="B784" s="95"/>
      <c r="C784" s="95"/>
      <c r="D784" s="131"/>
      <c r="E784" s="160"/>
      <c r="F784" s="90"/>
      <c r="G784" s="90"/>
      <c r="H784" s="90"/>
      <c r="I784" s="90"/>
      <c r="J784" s="90"/>
      <c r="K784" s="90"/>
      <c r="L784" s="90"/>
      <c r="M784" s="90"/>
      <c r="N784" s="90"/>
      <c r="O784" s="90"/>
      <c r="P784" s="90"/>
      <c r="Q784" s="90"/>
      <c r="R784" s="90"/>
      <c r="S784" s="90"/>
      <c r="T784" s="90"/>
      <c r="U784" s="90"/>
      <c r="V784" s="90"/>
      <c r="W784" s="90"/>
      <c r="X784" s="90"/>
      <c r="Y784" s="90"/>
      <c r="Z784" s="90"/>
      <c r="AA784" s="90"/>
      <c r="AB784" s="90"/>
      <c r="AC784" s="90"/>
      <c r="AD784" s="90"/>
      <c r="AE784" s="90"/>
      <c r="AF784" s="90"/>
      <c r="AG784" s="90"/>
      <c r="AH784" s="90"/>
      <c r="AI784" s="90"/>
      <c r="AJ784" s="90"/>
      <c r="AK784" s="90"/>
      <c r="AL784" s="90"/>
      <c r="AM784" s="90"/>
      <c r="AN784" s="90"/>
      <c r="AO784" s="90"/>
      <c r="AP784" s="90"/>
      <c r="AQ784" s="90"/>
      <c r="AR784" s="90"/>
      <c r="AS784" s="90"/>
      <c r="AT784" s="90"/>
      <c r="AU784" s="90"/>
      <c r="AV784" s="90"/>
      <c r="AW784" s="90"/>
      <c r="AX784" s="90"/>
      <c r="AY784" s="90"/>
      <c r="AZ784" s="90"/>
      <c r="BA784" s="90"/>
      <c r="BB784" s="90"/>
      <c r="BC784" s="90"/>
      <c r="BD784" s="90"/>
      <c r="BE784" s="90"/>
      <c r="BF784" s="90"/>
      <c r="BG784" s="90"/>
      <c r="BH784" s="90"/>
      <c r="BI784" s="90"/>
      <c r="BJ784" s="90"/>
      <c r="BK784" s="90"/>
      <c r="BL784" s="90"/>
      <c r="BM784" s="90"/>
      <c r="BN784" s="90"/>
      <c r="BO784" s="90"/>
      <c r="BP784" s="90"/>
      <c r="BQ784" s="90"/>
      <c r="BR784" s="90"/>
      <c r="BS784" s="90"/>
      <c r="BT784" s="90"/>
      <c r="BU784" s="90"/>
      <c r="BV784" s="90"/>
      <c r="BW784" s="90"/>
      <c r="BX784" s="90"/>
      <c r="BY784" s="90"/>
      <c r="BZ784" s="90"/>
      <c r="CA784" s="90"/>
    </row>
    <row r="785" spans="1:79" s="86" customFormat="1" x14ac:dyDescent="0.2">
      <c r="A785" s="150"/>
      <c r="B785" s="95"/>
      <c r="C785" s="95"/>
      <c r="D785" s="131"/>
      <c r="E785" s="160"/>
      <c r="F785" s="90"/>
      <c r="G785" s="90"/>
      <c r="H785" s="90"/>
      <c r="I785" s="90"/>
      <c r="J785" s="90"/>
      <c r="K785" s="90"/>
      <c r="L785" s="90"/>
      <c r="M785" s="90"/>
      <c r="N785" s="90"/>
      <c r="O785" s="90"/>
      <c r="P785" s="90"/>
      <c r="Q785" s="90"/>
      <c r="R785" s="90"/>
      <c r="S785" s="90"/>
      <c r="T785" s="90"/>
      <c r="U785" s="90"/>
      <c r="V785" s="90"/>
      <c r="W785" s="90"/>
      <c r="X785" s="90"/>
      <c r="Y785" s="90"/>
      <c r="Z785" s="90"/>
      <c r="AA785" s="90"/>
      <c r="AB785" s="90"/>
      <c r="AC785" s="90"/>
      <c r="AD785" s="90"/>
      <c r="AE785" s="90"/>
      <c r="AF785" s="90"/>
      <c r="AG785" s="90"/>
      <c r="AH785" s="90"/>
      <c r="AI785" s="90"/>
      <c r="AJ785" s="90"/>
      <c r="AK785" s="90"/>
      <c r="AL785" s="90"/>
      <c r="AM785" s="90"/>
      <c r="AN785" s="90"/>
      <c r="AO785" s="90"/>
      <c r="AP785" s="90"/>
      <c r="AQ785" s="90"/>
      <c r="AR785" s="90"/>
      <c r="AS785" s="90"/>
      <c r="AT785" s="90"/>
      <c r="AU785" s="90"/>
      <c r="AV785" s="90"/>
      <c r="AW785" s="90"/>
      <c r="AX785" s="90"/>
      <c r="AY785" s="90"/>
      <c r="AZ785" s="90"/>
      <c r="BA785" s="90"/>
      <c r="BB785" s="90"/>
      <c r="BC785" s="90"/>
      <c r="BD785" s="90"/>
      <c r="BE785" s="90"/>
      <c r="BF785" s="90"/>
      <c r="BG785" s="90"/>
      <c r="BH785" s="90"/>
      <c r="BI785" s="90"/>
      <c r="BJ785" s="90"/>
      <c r="BK785" s="90"/>
      <c r="BL785" s="90"/>
      <c r="BM785" s="90"/>
      <c r="BN785" s="90"/>
      <c r="BO785" s="90"/>
      <c r="BP785" s="90"/>
      <c r="BQ785" s="90"/>
      <c r="BR785" s="90"/>
      <c r="BS785" s="90"/>
      <c r="BT785" s="90"/>
      <c r="BU785" s="90"/>
      <c r="BV785" s="90"/>
      <c r="BW785" s="90"/>
      <c r="BX785" s="90"/>
      <c r="BY785" s="90"/>
      <c r="BZ785" s="90"/>
      <c r="CA785" s="90"/>
    </row>
    <row r="786" spans="1:79" s="86" customFormat="1" x14ac:dyDescent="0.2">
      <c r="A786" s="150"/>
      <c r="B786" s="95"/>
      <c r="C786" s="95"/>
      <c r="D786" s="131"/>
      <c r="E786" s="160"/>
      <c r="F786" s="90"/>
      <c r="G786" s="90"/>
      <c r="H786" s="90"/>
      <c r="I786" s="90"/>
      <c r="J786" s="90"/>
      <c r="K786" s="90"/>
      <c r="L786" s="90"/>
      <c r="M786" s="90"/>
      <c r="N786" s="90"/>
      <c r="O786" s="90"/>
      <c r="P786" s="90"/>
      <c r="Q786" s="90"/>
      <c r="R786" s="90"/>
      <c r="S786" s="90"/>
      <c r="T786" s="90"/>
      <c r="U786" s="90"/>
      <c r="V786" s="90"/>
      <c r="W786" s="90"/>
      <c r="X786" s="90"/>
      <c r="Y786" s="90"/>
      <c r="Z786" s="90"/>
      <c r="AA786" s="90"/>
      <c r="AB786" s="90"/>
      <c r="AC786" s="90"/>
      <c r="AD786" s="90"/>
      <c r="AE786" s="90"/>
      <c r="AF786" s="90"/>
      <c r="AG786" s="90"/>
      <c r="AH786" s="90"/>
      <c r="AI786" s="90"/>
      <c r="AJ786" s="90"/>
      <c r="AK786" s="90"/>
      <c r="AL786" s="90"/>
      <c r="AM786" s="90"/>
      <c r="AN786" s="90"/>
      <c r="AO786" s="90"/>
      <c r="AP786" s="90"/>
      <c r="AQ786" s="90"/>
      <c r="AR786" s="90"/>
      <c r="AS786" s="90"/>
      <c r="AT786" s="90"/>
      <c r="AU786" s="90"/>
      <c r="AV786" s="90"/>
      <c r="AW786" s="90"/>
      <c r="AX786" s="90"/>
      <c r="AY786" s="90"/>
      <c r="AZ786" s="90"/>
      <c r="BA786" s="90"/>
      <c r="BB786" s="90"/>
      <c r="BC786" s="90"/>
      <c r="BD786" s="90"/>
      <c r="BE786" s="90"/>
      <c r="BF786" s="90"/>
      <c r="BG786" s="90"/>
      <c r="BH786" s="90"/>
      <c r="BI786" s="90"/>
      <c r="BJ786" s="90"/>
      <c r="BK786" s="90"/>
      <c r="BL786" s="90"/>
      <c r="BM786" s="90"/>
      <c r="BN786" s="90"/>
      <c r="BO786" s="90"/>
      <c r="BP786" s="90"/>
      <c r="BQ786" s="90"/>
      <c r="BR786" s="90"/>
      <c r="BS786" s="90"/>
      <c r="BT786" s="90"/>
      <c r="BU786" s="90"/>
      <c r="BV786" s="90"/>
      <c r="BW786" s="90"/>
      <c r="BX786" s="90"/>
      <c r="BY786" s="90"/>
      <c r="BZ786" s="90"/>
      <c r="CA786" s="90"/>
    </row>
    <row r="787" spans="1:79" s="86" customFormat="1" x14ac:dyDescent="0.2">
      <c r="A787" s="150"/>
      <c r="B787" s="95"/>
      <c r="C787" s="95"/>
      <c r="D787" s="131"/>
      <c r="E787" s="160"/>
      <c r="F787" s="90"/>
      <c r="G787" s="90"/>
      <c r="H787" s="90"/>
      <c r="I787" s="90"/>
      <c r="J787" s="90"/>
      <c r="K787" s="90"/>
      <c r="L787" s="90"/>
      <c r="M787" s="90"/>
      <c r="N787" s="90"/>
      <c r="O787" s="90"/>
      <c r="P787" s="90"/>
      <c r="Q787" s="90"/>
      <c r="R787" s="90"/>
      <c r="S787" s="90"/>
      <c r="T787" s="90"/>
      <c r="U787" s="90"/>
      <c r="V787" s="90"/>
      <c r="W787" s="90"/>
      <c r="X787" s="90"/>
      <c r="Y787" s="90"/>
      <c r="Z787" s="90"/>
      <c r="AA787" s="90"/>
      <c r="AB787" s="90"/>
      <c r="AC787" s="90"/>
      <c r="AD787" s="90"/>
      <c r="AE787" s="90"/>
      <c r="AF787" s="90"/>
      <c r="AG787" s="90"/>
      <c r="AH787" s="90"/>
      <c r="AI787" s="90"/>
      <c r="AJ787" s="90"/>
      <c r="AK787" s="90"/>
      <c r="AL787" s="90"/>
      <c r="AM787" s="90"/>
      <c r="AN787" s="90"/>
      <c r="AO787" s="90"/>
      <c r="AP787" s="90"/>
      <c r="AQ787" s="90"/>
      <c r="AR787" s="90"/>
      <c r="AS787" s="90"/>
      <c r="AT787" s="90"/>
      <c r="AU787" s="90"/>
      <c r="AV787" s="90"/>
      <c r="AW787" s="90"/>
      <c r="AX787" s="90"/>
      <c r="AY787" s="90"/>
      <c r="AZ787" s="90"/>
      <c r="BA787" s="90"/>
      <c r="BB787" s="90"/>
      <c r="BC787" s="90"/>
      <c r="BD787" s="90"/>
      <c r="BE787" s="90"/>
      <c r="BF787" s="90"/>
      <c r="BG787" s="90"/>
      <c r="BH787" s="90"/>
      <c r="BI787" s="90"/>
      <c r="BJ787" s="90"/>
      <c r="BK787" s="90"/>
      <c r="BL787" s="90"/>
      <c r="BM787" s="90"/>
      <c r="BN787" s="90"/>
      <c r="BO787" s="90"/>
      <c r="BP787" s="90"/>
      <c r="BQ787" s="90"/>
      <c r="BR787" s="90"/>
      <c r="BS787" s="90"/>
      <c r="BT787" s="90"/>
      <c r="BU787" s="90"/>
      <c r="BV787" s="90"/>
      <c r="BW787" s="90"/>
      <c r="BX787" s="90"/>
      <c r="BY787" s="90"/>
      <c r="BZ787" s="90"/>
      <c r="CA787" s="90"/>
    </row>
    <row r="788" spans="1:79" s="86" customFormat="1" x14ac:dyDescent="0.2">
      <c r="A788" s="150"/>
      <c r="B788" s="95"/>
      <c r="C788" s="95"/>
      <c r="D788" s="131"/>
      <c r="E788" s="160"/>
      <c r="F788" s="90"/>
      <c r="G788" s="90"/>
      <c r="H788" s="90"/>
      <c r="I788" s="90"/>
      <c r="J788" s="90"/>
      <c r="K788" s="90"/>
      <c r="L788" s="90"/>
      <c r="M788" s="90"/>
      <c r="N788" s="90"/>
      <c r="O788" s="90"/>
      <c r="P788" s="90"/>
      <c r="Q788" s="90"/>
      <c r="R788" s="90"/>
      <c r="S788" s="90"/>
      <c r="T788" s="90"/>
      <c r="U788" s="90"/>
      <c r="V788" s="90"/>
      <c r="W788" s="90"/>
      <c r="X788" s="90"/>
      <c r="Y788" s="90"/>
      <c r="Z788" s="90"/>
      <c r="AA788" s="90"/>
      <c r="AB788" s="90"/>
      <c r="AC788" s="90"/>
      <c r="AD788" s="90"/>
      <c r="AE788" s="90"/>
      <c r="AF788" s="90"/>
      <c r="AG788" s="90"/>
      <c r="AH788" s="90"/>
      <c r="AI788" s="90"/>
      <c r="AJ788" s="90"/>
      <c r="AK788" s="90"/>
      <c r="AL788" s="90"/>
      <c r="AM788" s="90"/>
      <c r="AN788" s="90"/>
      <c r="AO788" s="90"/>
      <c r="AP788" s="90"/>
      <c r="AQ788" s="90"/>
      <c r="AR788" s="90"/>
      <c r="AS788" s="90"/>
      <c r="AT788" s="90"/>
      <c r="AU788" s="90"/>
      <c r="AV788" s="90"/>
      <c r="AW788" s="90"/>
      <c r="AX788" s="90"/>
      <c r="AY788" s="90"/>
      <c r="AZ788" s="90"/>
      <c r="BA788" s="90"/>
      <c r="BB788" s="90"/>
      <c r="BC788" s="90"/>
      <c r="BD788" s="90"/>
      <c r="BE788" s="90"/>
      <c r="BF788" s="90"/>
      <c r="BG788" s="90"/>
      <c r="BH788" s="90"/>
      <c r="BI788" s="90"/>
      <c r="BJ788" s="90"/>
      <c r="BK788" s="90"/>
      <c r="BL788" s="90"/>
      <c r="BM788" s="90"/>
      <c r="BN788" s="90"/>
      <c r="BO788" s="90"/>
      <c r="BP788" s="90"/>
      <c r="BQ788" s="90"/>
      <c r="BR788" s="90"/>
      <c r="BS788" s="90"/>
      <c r="BT788" s="90"/>
      <c r="BU788" s="90"/>
      <c r="BV788" s="90"/>
      <c r="BW788" s="90"/>
      <c r="BX788" s="90"/>
      <c r="BY788" s="90"/>
      <c r="BZ788" s="90"/>
      <c r="CA788" s="90"/>
    </row>
    <row r="789" spans="1:79" s="86" customFormat="1" x14ac:dyDescent="0.2">
      <c r="A789" s="150"/>
      <c r="B789" s="95"/>
      <c r="C789" s="95"/>
      <c r="D789" s="131"/>
      <c r="E789" s="160"/>
      <c r="F789" s="90"/>
      <c r="G789" s="90"/>
      <c r="H789" s="90"/>
      <c r="I789" s="90"/>
      <c r="J789" s="90"/>
      <c r="K789" s="90"/>
      <c r="L789" s="90"/>
      <c r="M789" s="90"/>
      <c r="N789" s="90"/>
      <c r="O789" s="90"/>
      <c r="P789" s="90"/>
      <c r="Q789" s="90"/>
      <c r="R789" s="90"/>
      <c r="S789" s="90"/>
      <c r="T789" s="90"/>
      <c r="U789" s="90"/>
      <c r="V789" s="90"/>
      <c r="W789" s="90"/>
      <c r="X789" s="90"/>
      <c r="Y789" s="90"/>
      <c r="Z789" s="90"/>
      <c r="AA789" s="90"/>
      <c r="AB789" s="90"/>
      <c r="AC789" s="90"/>
      <c r="AD789" s="90"/>
      <c r="AE789" s="90"/>
      <c r="AF789" s="90"/>
      <c r="AG789" s="90"/>
      <c r="AH789" s="90"/>
      <c r="AI789" s="90"/>
      <c r="AJ789" s="90"/>
      <c r="AK789" s="90"/>
      <c r="AL789" s="90"/>
      <c r="AM789" s="90"/>
      <c r="AN789" s="90"/>
      <c r="AO789" s="90"/>
      <c r="AP789" s="90"/>
      <c r="AQ789" s="90"/>
      <c r="AR789" s="90"/>
      <c r="AS789" s="90"/>
      <c r="AT789" s="90"/>
      <c r="AU789" s="90"/>
      <c r="AV789" s="90"/>
      <c r="AW789" s="90"/>
      <c r="AX789" s="90"/>
      <c r="AY789" s="90"/>
      <c r="AZ789" s="90"/>
      <c r="BA789" s="90"/>
      <c r="BB789" s="90"/>
      <c r="BC789" s="90"/>
      <c r="BD789" s="90"/>
      <c r="BE789" s="90"/>
      <c r="BF789" s="90"/>
      <c r="BG789" s="90"/>
      <c r="BH789" s="90"/>
      <c r="BI789" s="90"/>
      <c r="BJ789" s="90"/>
      <c r="BK789" s="90"/>
      <c r="BL789" s="90"/>
      <c r="BM789" s="90"/>
      <c r="BN789" s="90"/>
      <c r="BO789" s="90"/>
      <c r="BP789" s="90"/>
      <c r="BQ789" s="90"/>
      <c r="BR789" s="90"/>
      <c r="BS789" s="90"/>
      <c r="BT789" s="90"/>
      <c r="BU789" s="90"/>
      <c r="BV789" s="90"/>
      <c r="BW789" s="90"/>
      <c r="BX789" s="90"/>
      <c r="BY789" s="90"/>
      <c r="BZ789" s="90"/>
      <c r="CA789" s="90"/>
    </row>
    <row r="790" spans="1:79" s="86" customFormat="1" x14ac:dyDescent="0.2">
      <c r="A790" s="150"/>
      <c r="B790" s="95"/>
      <c r="C790" s="95"/>
      <c r="D790" s="131"/>
      <c r="E790" s="160"/>
      <c r="F790" s="90"/>
      <c r="G790" s="90"/>
      <c r="H790" s="90"/>
      <c r="I790" s="90"/>
      <c r="J790" s="90"/>
      <c r="K790" s="90"/>
      <c r="L790" s="90"/>
      <c r="M790" s="90"/>
      <c r="N790" s="90"/>
      <c r="O790" s="90"/>
      <c r="P790" s="90"/>
      <c r="Q790" s="90"/>
      <c r="R790" s="90"/>
      <c r="S790" s="90"/>
      <c r="T790" s="90"/>
      <c r="U790" s="90"/>
      <c r="V790" s="90"/>
      <c r="W790" s="90"/>
      <c r="X790" s="90"/>
      <c r="Y790" s="90"/>
      <c r="Z790" s="90"/>
      <c r="AA790" s="90"/>
      <c r="AB790" s="90"/>
      <c r="AC790" s="90"/>
      <c r="AD790" s="90"/>
      <c r="AE790" s="90"/>
      <c r="AF790" s="90"/>
      <c r="AG790" s="90"/>
      <c r="AH790" s="90"/>
      <c r="AI790" s="90"/>
      <c r="AJ790" s="90"/>
      <c r="AK790" s="90"/>
      <c r="AL790" s="90"/>
      <c r="AM790" s="90"/>
      <c r="AN790" s="90"/>
      <c r="AO790" s="90"/>
      <c r="AP790" s="90"/>
      <c r="AQ790" s="90"/>
      <c r="AR790" s="90"/>
      <c r="AS790" s="90"/>
      <c r="AT790" s="90"/>
      <c r="AU790" s="90"/>
      <c r="AV790" s="90"/>
      <c r="AW790" s="90"/>
      <c r="AX790" s="90"/>
      <c r="AY790" s="90"/>
      <c r="AZ790" s="90"/>
      <c r="BA790" s="90"/>
      <c r="BB790" s="90"/>
      <c r="BC790" s="90"/>
      <c r="BD790" s="90"/>
      <c r="BE790" s="90"/>
      <c r="BF790" s="90"/>
      <c r="BG790" s="90"/>
      <c r="BH790" s="90"/>
      <c r="BI790" s="90"/>
      <c r="BJ790" s="90"/>
      <c r="BK790" s="90"/>
      <c r="BL790" s="90"/>
      <c r="BM790" s="90"/>
      <c r="BN790" s="90"/>
      <c r="BO790" s="90"/>
      <c r="BP790" s="90"/>
      <c r="BQ790" s="90"/>
      <c r="BR790" s="90"/>
      <c r="BS790" s="90"/>
      <c r="BT790" s="90"/>
      <c r="BU790" s="90"/>
      <c r="BV790" s="90"/>
      <c r="BW790" s="90"/>
      <c r="BX790" s="90"/>
      <c r="BY790" s="90"/>
      <c r="BZ790" s="90"/>
      <c r="CA790" s="90"/>
    </row>
    <row r="791" spans="1:79" s="86" customFormat="1" x14ac:dyDescent="0.2">
      <c r="A791" s="150"/>
      <c r="B791" s="95"/>
      <c r="C791" s="95"/>
      <c r="D791" s="131"/>
      <c r="E791" s="160"/>
      <c r="F791" s="90"/>
      <c r="G791" s="90"/>
      <c r="H791" s="90"/>
      <c r="I791" s="90"/>
      <c r="J791" s="90"/>
      <c r="K791" s="90"/>
      <c r="L791" s="90"/>
      <c r="M791" s="90"/>
      <c r="N791" s="90"/>
      <c r="O791" s="90"/>
      <c r="P791" s="90"/>
      <c r="Q791" s="90"/>
      <c r="R791" s="90"/>
      <c r="S791" s="90"/>
      <c r="T791" s="90"/>
      <c r="U791" s="90"/>
      <c r="V791" s="90"/>
      <c r="W791" s="90"/>
      <c r="X791" s="90"/>
      <c r="Y791" s="90"/>
      <c r="Z791" s="90"/>
      <c r="AA791" s="90"/>
      <c r="AB791" s="90"/>
      <c r="AC791" s="90"/>
      <c r="AD791" s="90"/>
      <c r="AE791" s="90"/>
      <c r="AF791" s="90"/>
      <c r="AG791" s="90"/>
      <c r="AH791" s="90"/>
      <c r="AI791" s="90"/>
      <c r="AJ791" s="90"/>
      <c r="AK791" s="90"/>
      <c r="AL791" s="90"/>
      <c r="AM791" s="90"/>
      <c r="AN791" s="90"/>
      <c r="AO791" s="90"/>
      <c r="AP791" s="90"/>
      <c r="AQ791" s="90"/>
      <c r="AR791" s="90"/>
      <c r="AS791" s="90"/>
      <c r="AT791" s="90"/>
      <c r="AU791" s="90"/>
      <c r="AV791" s="90"/>
      <c r="AW791" s="90"/>
      <c r="AX791" s="90"/>
      <c r="AY791" s="90"/>
      <c r="AZ791" s="90"/>
      <c r="BA791" s="90"/>
      <c r="BB791" s="90"/>
      <c r="BC791" s="90"/>
      <c r="BD791" s="90"/>
      <c r="BE791" s="90"/>
      <c r="BF791" s="90"/>
      <c r="BG791" s="90"/>
      <c r="BH791" s="90"/>
      <c r="BI791" s="90"/>
      <c r="BJ791" s="90"/>
      <c r="BK791" s="90"/>
      <c r="BL791" s="90"/>
      <c r="BM791" s="90"/>
      <c r="BN791" s="90"/>
      <c r="BO791" s="90"/>
      <c r="BP791" s="90"/>
      <c r="BQ791" s="90"/>
      <c r="BR791" s="90"/>
      <c r="BS791" s="90"/>
      <c r="BT791" s="90"/>
      <c r="BU791" s="90"/>
      <c r="BV791" s="90"/>
      <c r="BW791" s="90"/>
      <c r="BX791" s="90"/>
      <c r="BY791" s="90"/>
      <c r="BZ791" s="90"/>
      <c r="CA791" s="90"/>
    </row>
    <row r="792" spans="1:79" s="86" customFormat="1" x14ac:dyDescent="0.2">
      <c r="A792" s="150"/>
      <c r="B792" s="95"/>
      <c r="C792" s="95"/>
      <c r="D792" s="131"/>
      <c r="E792" s="160"/>
      <c r="F792" s="90"/>
      <c r="G792" s="90"/>
      <c r="H792" s="90"/>
      <c r="I792" s="90"/>
      <c r="J792" s="90"/>
      <c r="K792" s="90"/>
      <c r="L792" s="90"/>
      <c r="M792" s="90"/>
      <c r="N792" s="90"/>
      <c r="O792" s="90"/>
      <c r="P792" s="90"/>
      <c r="Q792" s="90"/>
      <c r="R792" s="90"/>
      <c r="S792" s="90"/>
      <c r="T792" s="90"/>
      <c r="U792" s="90"/>
      <c r="V792" s="90"/>
      <c r="W792" s="90"/>
      <c r="X792" s="90"/>
      <c r="Y792" s="90"/>
      <c r="Z792" s="90"/>
      <c r="AA792" s="90"/>
      <c r="AB792" s="90"/>
      <c r="AC792" s="90"/>
      <c r="AD792" s="90"/>
      <c r="AE792" s="90"/>
      <c r="AF792" s="90"/>
      <c r="AG792" s="90"/>
      <c r="AH792" s="90"/>
      <c r="AI792" s="90"/>
      <c r="AJ792" s="90"/>
      <c r="AK792" s="90"/>
      <c r="AL792" s="90"/>
      <c r="AM792" s="90"/>
      <c r="AN792" s="90"/>
      <c r="AO792" s="90"/>
      <c r="AP792" s="90"/>
      <c r="AQ792" s="90"/>
      <c r="AR792" s="90"/>
      <c r="AS792" s="90"/>
      <c r="AT792" s="90"/>
      <c r="AU792" s="90"/>
      <c r="AV792" s="90"/>
      <c r="AW792" s="90"/>
      <c r="AX792" s="90"/>
      <c r="AY792" s="90"/>
      <c r="AZ792" s="90"/>
      <c r="BA792" s="90"/>
      <c r="BB792" s="90"/>
      <c r="BC792" s="90"/>
      <c r="BD792" s="90"/>
      <c r="BE792" s="90"/>
      <c r="BF792" s="90"/>
      <c r="BG792" s="90"/>
      <c r="BH792" s="90"/>
      <c r="BI792" s="90"/>
      <c r="BJ792" s="90"/>
      <c r="BK792" s="90"/>
      <c r="BL792" s="90"/>
      <c r="BM792" s="90"/>
      <c r="BN792" s="90"/>
      <c r="BO792" s="90"/>
      <c r="BP792" s="90"/>
      <c r="BQ792" s="90"/>
      <c r="BR792" s="90"/>
      <c r="BS792" s="90"/>
      <c r="BT792" s="90"/>
      <c r="BU792" s="90"/>
      <c r="BV792" s="90"/>
      <c r="BW792" s="90"/>
      <c r="BX792" s="90"/>
      <c r="BY792" s="90"/>
      <c r="BZ792" s="90"/>
      <c r="CA792" s="90"/>
    </row>
    <row r="793" spans="1:79" s="86" customFormat="1" x14ac:dyDescent="0.2">
      <c r="A793" s="150"/>
      <c r="B793" s="95"/>
      <c r="C793" s="95"/>
      <c r="D793" s="131"/>
      <c r="E793" s="160"/>
      <c r="F793" s="90"/>
      <c r="G793" s="90"/>
      <c r="H793" s="90"/>
      <c r="I793" s="90"/>
      <c r="J793" s="90"/>
      <c r="K793" s="90"/>
      <c r="L793" s="90"/>
      <c r="M793" s="90"/>
      <c r="N793" s="90"/>
      <c r="O793" s="90"/>
      <c r="P793" s="90"/>
      <c r="Q793" s="90"/>
      <c r="R793" s="90"/>
      <c r="S793" s="90"/>
      <c r="T793" s="90"/>
      <c r="U793" s="90"/>
      <c r="V793" s="90"/>
      <c r="W793" s="90"/>
      <c r="X793" s="90"/>
      <c r="Y793" s="90"/>
      <c r="Z793" s="90"/>
      <c r="AA793" s="90"/>
      <c r="AB793" s="90"/>
      <c r="AC793" s="90"/>
      <c r="AD793" s="90"/>
      <c r="AE793" s="90"/>
      <c r="AF793" s="90"/>
      <c r="AG793" s="90"/>
      <c r="AH793" s="90"/>
      <c r="AI793" s="90"/>
      <c r="AJ793" s="90"/>
      <c r="AK793" s="90"/>
      <c r="AL793" s="90"/>
      <c r="AM793" s="90"/>
      <c r="AN793" s="90"/>
      <c r="AO793" s="90"/>
      <c r="AP793" s="90"/>
      <c r="AQ793" s="90"/>
      <c r="AR793" s="90"/>
      <c r="AS793" s="90"/>
      <c r="AT793" s="90"/>
      <c r="AU793" s="90"/>
      <c r="AV793" s="90"/>
      <c r="AW793" s="90"/>
      <c r="AX793" s="90"/>
      <c r="AY793" s="90"/>
      <c r="AZ793" s="90"/>
      <c r="BA793" s="90"/>
      <c r="BB793" s="90"/>
      <c r="BC793" s="90"/>
      <c r="BD793" s="90"/>
      <c r="BE793" s="90"/>
      <c r="BF793" s="90"/>
      <c r="BG793" s="90"/>
      <c r="BH793" s="90"/>
      <c r="BI793" s="90"/>
      <c r="BJ793" s="90"/>
      <c r="BK793" s="90"/>
      <c r="BL793" s="90"/>
      <c r="BM793" s="90"/>
      <c r="BN793" s="90"/>
      <c r="BO793" s="90"/>
      <c r="BP793" s="90"/>
      <c r="BQ793" s="90"/>
      <c r="BR793" s="90"/>
      <c r="BS793" s="90"/>
      <c r="BT793" s="90"/>
      <c r="BU793" s="90"/>
      <c r="BV793" s="90"/>
      <c r="BW793" s="90"/>
      <c r="BX793" s="90"/>
      <c r="BY793" s="90"/>
      <c r="BZ793" s="90"/>
      <c r="CA793" s="90"/>
    </row>
    <row r="794" spans="1:79" s="86" customFormat="1" x14ac:dyDescent="0.2">
      <c r="A794" s="150"/>
      <c r="B794" s="95"/>
      <c r="C794" s="95"/>
      <c r="D794" s="131"/>
      <c r="E794" s="160"/>
      <c r="F794" s="90"/>
      <c r="G794" s="90"/>
      <c r="H794" s="90"/>
      <c r="I794" s="90"/>
      <c r="J794" s="90"/>
      <c r="K794" s="90"/>
      <c r="L794" s="90"/>
      <c r="M794" s="90"/>
      <c r="N794" s="90"/>
      <c r="O794" s="90"/>
      <c r="P794" s="90"/>
      <c r="Q794" s="90"/>
      <c r="R794" s="90"/>
      <c r="S794" s="90"/>
      <c r="T794" s="90"/>
      <c r="U794" s="90"/>
      <c r="V794" s="90"/>
      <c r="W794" s="90"/>
      <c r="X794" s="90"/>
      <c r="Y794" s="90"/>
      <c r="Z794" s="90"/>
      <c r="AA794" s="90"/>
      <c r="AB794" s="90"/>
      <c r="AC794" s="90"/>
      <c r="AD794" s="90"/>
      <c r="AE794" s="90"/>
      <c r="AF794" s="90"/>
      <c r="AG794" s="90"/>
      <c r="AH794" s="90"/>
      <c r="AI794" s="90"/>
      <c r="AJ794" s="90"/>
      <c r="AK794" s="90"/>
      <c r="AL794" s="90"/>
      <c r="AM794" s="90"/>
      <c r="AN794" s="90"/>
      <c r="AO794" s="90"/>
      <c r="AP794" s="90"/>
      <c r="AQ794" s="90"/>
      <c r="AR794" s="90"/>
      <c r="AS794" s="90"/>
      <c r="AT794" s="90"/>
      <c r="AU794" s="90"/>
      <c r="AV794" s="90"/>
      <c r="AW794" s="90"/>
      <c r="AX794" s="90"/>
      <c r="AY794" s="90"/>
      <c r="AZ794" s="90"/>
      <c r="BA794" s="90"/>
      <c r="BB794" s="90"/>
      <c r="BC794" s="90"/>
      <c r="BD794" s="90"/>
      <c r="BE794" s="90"/>
      <c r="BF794" s="90"/>
      <c r="BG794" s="90"/>
      <c r="BH794" s="90"/>
      <c r="BI794" s="90"/>
      <c r="BJ794" s="90"/>
      <c r="BK794" s="90"/>
      <c r="BL794" s="90"/>
      <c r="BM794" s="90"/>
      <c r="BN794" s="90"/>
      <c r="BO794" s="90"/>
      <c r="BP794" s="90"/>
      <c r="BQ794" s="90"/>
      <c r="BR794" s="90"/>
      <c r="BS794" s="90"/>
      <c r="BT794" s="90"/>
      <c r="BU794" s="90"/>
      <c r="BV794" s="90"/>
      <c r="BW794" s="90"/>
      <c r="BX794" s="90"/>
      <c r="BY794" s="90"/>
      <c r="BZ794" s="90"/>
      <c r="CA794" s="90"/>
    </row>
    <row r="795" spans="1:79" s="86" customFormat="1" x14ac:dyDescent="0.2">
      <c r="A795" s="150"/>
      <c r="B795" s="95"/>
      <c r="C795" s="95"/>
      <c r="D795" s="131"/>
      <c r="E795" s="160"/>
      <c r="F795" s="90"/>
      <c r="G795" s="90"/>
      <c r="H795" s="90"/>
      <c r="I795" s="90"/>
      <c r="J795" s="90"/>
      <c r="K795" s="90"/>
      <c r="L795" s="90"/>
      <c r="M795" s="90"/>
      <c r="N795" s="90"/>
      <c r="O795" s="90"/>
      <c r="P795" s="90"/>
      <c r="Q795" s="90"/>
      <c r="R795" s="90"/>
      <c r="S795" s="90"/>
      <c r="T795" s="90"/>
      <c r="U795" s="90"/>
      <c r="V795" s="90"/>
      <c r="W795" s="90"/>
      <c r="X795" s="90"/>
      <c r="Y795" s="90"/>
      <c r="Z795" s="90"/>
      <c r="AA795" s="90"/>
      <c r="AB795" s="90"/>
      <c r="AC795" s="90"/>
      <c r="AD795" s="90"/>
      <c r="AE795" s="90"/>
      <c r="AF795" s="90"/>
      <c r="AG795" s="90"/>
      <c r="AH795" s="90"/>
      <c r="AI795" s="90"/>
      <c r="AJ795" s="90"/>
      <c r="AK795" s="90"/>
      <c r="AL795" s="90"/>
      <c r="AM795" s="90"/>
      <c r="AN795" s="90"/>
      <c r="AO795" s="90"/>
      <c r="AP795" s="90"/>
      <c r="AQ795" s="90"/>
      <c r="AR795" s="90"/>
      <c r="AS795" s="90"/>
      <c r="AT795" s="90"/>
      <c r="AU795" s="90"/>
      <c r="AV795" s="90"/>
      <c r="AW795" s="90"/>
      <c r="AX795" s="90"/>
      <c r="AY795" s="90"/>
      <c r="AZ795" s="90"/>
      <c r="BA795" s="90"/>
      <c r="BB795" s="90"/>
      <c r="BC795" s="90"/>
      <c r="BD795" s="90"/>
      <c r="BE795" s="90"/>
      <c r="BF795" s="90"/>
      <c r="BG795" s="90"/>
      <c r="BH795" s="90"/>
      <c r="BI795" s="90"/>
      <c r="BJ795" s="90"/>
      <c r="BK795" s="90"/>
      <c r="BL795" s="90"/>
      <c r="BM795" s="90"/>
      <c r="BN795" s="90"/>
      <c r="BO795" s="90"/>
      <c r="BP795" s="90"/>
      <c r="BQ795" s="90"/>
      <c r="BR795" s="90"/>
      <c r="BS795" s="90"/>
      <c r="BT795" s="90"/>
      <c r="BU795" s="90"/>
      <c r="BV795" s="90"/>
      <c r="BW795" s="90"/>
      <c r="BX795" s="90"/>
      <c r="BY795" s="90"/>
      <c r="BZ795" s="90"/>
      <c r="CA795" s="90"/>
    </row>
    <row r="796" spans="1:79" s="86" customFormat="1" x14ac:dyDescent="0.2">
      <c r="A796" s="150"/>
      <c r="B796" s="95"/>
      <c r="C796" s="95"/>
      <c r="D796" s="131"/>
      <c r="E796" s="160"/>
      <c r="F796" s="90"/>
      <c r="G796" s="90"/>
      <c r="H796" s="90"/>
      <c r="I796" s="90"/>
      <c r="J796" s="90"/>
      <c r="K796" s="90"/>
      <c r="L796" s="90"/>
      <c r="M796" s="90"/>
      <c r="N796" s="90"/>
      <c r="O796" s="90"/>
      <c r="P796" s="90"/>
      <c r="Q796" s="90"/>
      <c r="R796" s="90"/>
      <c r="S796" s="90"/>
      <c r="T796" s="90"/>
      <c r="U796" s="90"/>
      <c r="V796" s="90"/>
      <c r="W796" s="90"/>
      <c r="X796" s="90"/>
      <c r="Y796" s="90"/>
      <c r="Z796" s="90"/>
      <c r="AA796" s="90"/>
      <c r="AB796" s="90"/>
      <c r="AC796" s="90"/>
      <c r="AD796" s="90"/>
      <c r="AE796" s="90"/>
      <c r="AF796" s="90"/>
      <c r="AG796" s="90"/>
      <c r="AH796" s="90"/>
      <c r="AI796" s="90"/>
      <c r="AJ796" s="90"/>
      <c r="AK796" s="90"/>
      <c r="AL796" s="90"/>
      <c r="AM796" s="90"/>
      <c r="AN796" s="90"/>
      <c r="AO796" s="90"/>
      <c r="AP796" s="90"/>
      <c r="AQ796" s="90"/>
      <c r="AR796" s="90"/>
      <c r="AS796" s="90"/>
      <c r="AT796" s="90"/>
      <c r="AU796" s="90"/>
      <c r="AV796" s="90"/>
      <c r="AW796" s="90"/>
      <c r="AX796" s="90"/>
      <c r="AY796" s="90"/>
      <c r="AZ796" s="90"/>
      <c r="BA796" s="90"/>
      <c r="BB796" s="90"/>
      <c r="BC796" s="90"/>
      <c r="BD796" s="90"/>
      <c r="BE796" s="90"/>
      <c r="BF796" s="90"/>
      <c r="BG796" s="90"/>
      <c r="BH796" s="90"/>
      <c r="BI796" s="90"/>
      <c r="BJ796" s="90"/>
      <c r="BK796" s="90"/>
      <c r="BL796" s="90"/>
      <c r="BM796" s="90"/>
      <c r="BN796" s="90"/>
      <c r="BO796" s="90"/>
      <c r="BP796" s="90"/>
      <c r="BQ796" s="90"/>
      <c r="BR796" s="90"/>
      <c r="BS796" s="90"/>
      <c r="BT796" s="90"/>
      <c r="BU796" s="90"/>
      <c r="BV796" s="90"/>
      <c r="BW796" s="90"/>
      <c r="BX796" s="90"/>
      <c r="BY796" s="90"/>
      <c r="BZ796" s="90"/>
      <c r="CA796" s="90"/>
    </row>
    <row r="797" spans="1:79" s="86" customFormat="1" x14ac:dyDescent="0.2">
      <c r="A797" s="150"/>
      <c r="B797" s="95"/>
      <c r="C797" s="95"/>
      <c r="D797" s="131"/>
      <c r="E797" s="160"/>
      <c r="F797" s="90"/>
      <c r="G797" s="90"/>
      <c r="H797" s="90"/>
      <c r="I797" s="90"/>
      <c r="J797" s="90"/>
      <c r="K797" s="90"/>
      <c r="L797" s="90"/>
      <c r="M797" s="90"/>
      <c r="N797" s="90"/>
      <c r="O797" s="90"/>
      <c r="P797" s="90"/>
      <c r="Q797" s="90"/>
      <c r="R797" s="90"/>
      <c r="S797" s="90"/>
      <c r="T797" s="90"/>
      <c r="U797" s="90"/>
      <c r="V797" s="90"/>
      <c r="W797" s="90"/>
      <c r="X797" s="90"/>
      <c r="Y797" s="90"/>
      <c r="Z797" s="90"/>
      <c r="AA797" s="90"/>
      <c r="AB797" s="90"/>
      <c r="AC797" s="90"/>
      <c r="AD797" s="90"/>
      <c r="AE797" s="90"/>
      <c r="AF797" s="90"/>
      <c r="AG797" s="90"/>
      <c r="AH797" s="90"/>
      <c r="AI797" s="90"/>
      <c r="AJ797" s="90"/>
      <c r="AK797" s="90"/>
      <c r="AL797" s="90"/>
      <c r="AM797" s="90"/>
      <c r="AN797" s="90"/>
      <c r="AO797" s="90"/>
      <c r="AP797" s="90"/>
      <c r="AQ797" s="90"/>
      <c r="AR797" s="90"/>
      <c r="AS797" s="90"/>
      <c r="AT797" s="90"/>
      <c r="AU797" s="90"/>
      <c r="AV797" s="90"/>
      <c r="AW797" s="90"/>
      <c r="AX797" s="90"/>
      <c r="AY797" s="90"/>
      <c r="AZ797" s="90"/>
      <c r="BA797" s="90"/>
      <c r="BB797" s="90"/>
      <c r="BC797" s="90"/>
      <c r="BD797" s="90"/>
      <c r="BE797" s="90"/>
      <c r="BF797" s="90"/>
      <c r="BG797" s="90"/>
      <c r="BH797" s="90"/>
      <c r="BI797" s="90"/>
      <c r="BJ797" s="90"/>
      <c r="BK797" s="90"/>
      <c r="BL797" s="90"/>
      <c r="BM797" s="90"/>
      <c r="BN797" s="90"/>
      <c r="BO797" s="90"/>
      <c r="BP797" s="90"/>
      <c r="BQ797" s="90"/>
      <c r="BR797" s="90"/>
      <c r="BS797" s="90"/>
      <c r="BT797" s="90"/>
      <c r="BU797" s="90"/>
      <c r="BV797" s="90"/>
      <c r="BW797" s="90"/>
      <c r="BX797" s="90"/>
      <c r="BY797" s="90"/>
      <c r="BZ797" s="90"/>
      <c r="CA797" s="90"/>
    </row>
    <row r="798" spans="1:79" s="86" customFormat="1" x14ac:dyDescent="0.2">
      <c r="A798" s="150"/>
      <c r="B798" s="95"/>
      <c r="C798" s="95"/>
      <c r="D798" s="131"/>
      <c r="E798" s="160"/>
      <c r="F798" s="90"/>
      <c r="G798" s="90"/>
      <c r="H798" s="90"/>
      <c r="I798" s="90"/>
      <c r="J798" s="90"/>
      <c r="K798" s="90"/>
      <c r="L798" s="90"/>
      <c r="M798" s="90"/>
      <c r="N798" s="90"/>
      <c r="O798" s="90"/>
      <c r="P798" s="90"/>
      <c r="Q798" s="90"/>
      <c r="R798" s="90"/>
      <c r="S798" s="90"/>
      <c r="T798" s="90"/>
      <c r="U798" s="90"/>
      <c r="V798" s="90"/>
      <c r="W798" s="90"/>
      <c r="X798" s="90"/>
      <c r="Y798" s="90"/>
      <c r="Z798" s="90"/>
      <c r="AA798" s="90"/>
      <c r="AB798" s="90"/>
      <c r="AC798" s="90"/>
      <c r="AD798" s="90"/>
      <c r="AE798" s="90"/>
      <c r="AF798" s="90"/>
      <c r="AG798" s="90"/>
      <c r="AH798" s="90"/>
      <c r="AI798" s="90"/>
      <c r="AJ798" s="90"/>
      <c r="AK798" s="90"/>
      <c r="AL798" s="90"/>
      <c r="AM798" s="90"/>
      <c r="AN798" s="90"/>
      <c r="AO798" s="90"/>
      <c r="AP798" s="90"/>
      <c r="AQ798" s="90"/>
      <c r="AR798" s="90"/>
      <c r="AS798" s="90"/>
      <c r="AT798" s="90"/>
      <c r="AU798" s="90"/>
      <c r="AV798" s="90"/>
      <c r="AW798" s="90"/>
      <c r="AX798" s="90"/>
      <c r="AY798" s="90"/>
      <c r="AZ798" s="90"/>
      <c r="BA798" s="90"/>
      <c r="BB798" s="90"/>
      <c r="BC798" s="90"/>
      <c r="BD798" s="90"/>
      <c r="BE798" s="90"/>
      <c r="BF798" s="90"/>
      <c r="BG798" s="90"/>
      <c r="BH798" s="90"/>
      <c r="BI798" s="90"/>
      <c r="BJ798" s="90"/>
      <c r="BK798" s="90"/>
      <c r="BL798" s="90"/>
      <c r="BM798" s="90"/>
      <c r="BN798" s="90"/>
      <c r="BO798" s="90"/>
      <c r="BP798" s="90"/>
      <c r="BQ798" s="90"/>
      <c r="BR798" s="90"/>
      <c r="BS798" s="90"/>
      <c r="BT798" s="90"/>
      <c r="BU798" s="90"/>
      <c r="BV798" s="90"/>
      <c r="BW798" s="90"/>
      <c r="BX798" s="90"/>
      <c r="BY798" s="90"/>
      <c r="BZ798" s="90"/>
      <c r="CA798" s="90"/>
    </row>
    <row r="799" spans="1:79" s="86" customFormat="1" x14ac:dyDescent="0.2">
      <c r="A799" s="150"/>
      <c r="B799" s="95"/>
      <c r="C799" s="95"/>
      <c r="D799" s="131"/>
      <c r="E799" s="160"/>
      <c r="F799" s="90"/>
      <c r="G799" s="90"/>
      <c r="H799" s="90"/>
      <c r="I799" s="90"/>
      <c r="J799" s="90"/>
      <c r="K799" s="90"/>
      <c r="L799" s="90"/>
      <c r="M799" s="90"/>
      <c r="N799" s="90"/>
      <c r="O799" s="90"/>
      <c r="P799" s="90"/>
      <c r="Q799" s="90"/>
      <c r="R799" s="90"/>
      <c r="S799" s="90"/>
      <c r="T799" s="90"/>
      <c r="U799" s="90"/>
      <c r="V799" s="90"/>
      <c r="W799" s="90"/>
      <c r="X799" s="90"/>
      <c r="Y799" s="90"/>
      <c r="Z799" s="90"/>
      <c r="AA799" s="90"/>
      <c r="AB799" s="90"/>
      <c r="AC799" s="90"/>
      <c r="AD799" s="90"/>
      <c r="AE799" s="90"/>
      <c r="AF799" s="90"/>
      <c r="AG799" s="90"/>
      <c r="AH799" s="90"/>
      <c r="AI799" s="90"/>
      <c r="AJ799" s="90"/>
      <c r="AK799" s="90"/>
      <c r="AL799" s="90"/>
      <c r="AM799" s="90"/>
      <c r="AN799" s="90"/>
      <c r="AO799" s="90"/>
      <c r="AP799" s="90"/>
      <c r="AQ799" s="90"/>
      <c r="AR799" s="90"/>
      <c r="AS799" s="90"/>
      <c r="AT799" s="90"/>
      <c r="AU799" s="90"/>
      <c r="AV799" s="90"/>
      <c r="AW799" s="90"/>
      <c r="AX799" s="90"/>
      <c r="AY799" s="90"/>
      <c r="AZ799" s="90"/>
      <c r="BA799" s="90"/>
      <c r="BB799" s="90"/>
      <c r="BC799" s="90"/>
      <c r="BD799" s="90"/>
      <c r="BE799" s="90"/>
      <c r="BF799" s="90"/>
      <c r="BG799" s="90"/>
      <c r="BH799" s="90"/>
      <c r="BI799" s="90"/>
      <c r="BJ799" s="90"/>
      <c r="BK799" s="90"/>
      <c r="BL799" s="90"/>
      <c r="BM799" s="90"/>
      <c r="BN799" s="90"/>
      <c r="BO799" s="90"/>
      <c r="BP799" s="90"/>
      <c r="BQ799" s="90"/>
      <c r="BR799" s="90"/>
      <c r="BS799" s="90"/>
      <c r="BT799" s="90"/>
      <c r="BU799" s="90"/>
      <c r="BV799" s="90"/>
      <c r="BW799" s="90"/>
      <c r="BX799" s="90"/>
      <c r="BY799" s="90"/>
      <c r="BZ799" s="90"/>
      <c r="CA799" s="90"/>
    </row>
    <row r="800" spans="1:79" s="86" customFormat="1" x14ac:dyDescent="0.2">
      <c r="A800" s="150"/>
      <c r="B800" s="95"/>
      <c r="C800" s="95"/>
      <c r="D800" s="131"/>
      <c r="E800" s="160"/>
      <c r="F800" s="90"/>
      <c r="G800" s="90"/>
      <c r="H800" s="90"/>
      <c r="I800" s="90"/>
      <c r="J800" s="90"/>
      <c r="K800" s="90"/>
      <c r="L800" s="90"/>
      <c r="M800" s="90"/>
      <c r="N800" s="90"/>
      <c r="O800" s="90"/>
      <c r="P800" s="90"/>
      <c r="Q800" s="90"/>
      <c r="R800" s="90"/>
      <c r="S800" s="90"/>
      <c r="T800" s="90"/>
      <c r="U800" s="90"/>
      <c r="V800" s="90"/>
      <c r="W800" s="90"/>
      <c r="X800" s="90"/>
      <c r="Y800" s="90"/>
      <c r="Z800" s="90"/>
      <c r="AA800" s="90"/>
      <c r="AB800" s="90"/>
      <c r="AC800" s="90"/>
      <c r="AD800" s="90"/>
      <c r="AE800" s="90"/>
      <c r="AF800" s="90"/>
      <c r="AG800" s="90"/>
      <c r="AH800" s="90"/>
      <c r="AI800" s="90"/>
      <c r="AJ800" s="90"/>
      <c r="AK800" s="90"/>
      <c r="AL800" s="90"/>
      <c r="AM800" s="90"/>
      <c r="AN800" s="90"/>
      <c r="AO800" s="90"/>
      <c r="AP800" s="90"/>
      <c r="AQ800" s="90"/>
      <c r="AR800" s="90"/>
      <c r="AS800" s="90"/>
      <c r="AT800" s="90"/>
      <c r="AU800" s="90"/>
      <c r="AV800" s="90"/>
      <c r="AW800" s="90"/>
      <c r="AX800" s="90"/>
      <c r="AY800" s="90"/>
      <c r="AZ800" s="90"/>
      <c r="BA800" s="90"/>
      <c r="BB800" s="90"/>
      <c r="BC800" s="90"/>
      <c r="BD800" s="90"/>
      <c r="BE800" s="90"/>
      <c r="BF800" s="90"/>
      <c r="BG800" s="90"/>
      <c r="BH800" s="90"/>
      <c r="BI800" s="90"/>
      <c r="BJ800" s="90"/>
      <c r="BK800" s="90"/>
      <c r="BL800" s="90"/>
      <c r="BM800" s="90"/>
      <c r="BN800" s="90"/>
      <c r="BO800" s="90"/>
      <c r="BP800" s="90"/>
      <c r="BQ800" s="90"/>
      <c r="BR800" s="90"/>
      <c r="BS800" s="90"/>
      <c r="BT800" s="90"/>
      <c r="BU800" s="90"/>
      <c r="BV800" s="90"/>
      <c r="BW800" s="90"/>
      <c r="BX800" s="90"/>
      <c r="BY800" s="90"/>
      <c r="BZ800" s="90"/>
      <c r="CA800" s="90"/>
    </row>
    <row r="801" spans="1:79" s="86" customFormat="1" x14ac:dyDescent="0.2">
      <c r="A801" s="150"/>
      <c r="B801" s="95"/>
      <c r="C801" s="95"/>
      <c r="D801" s="131"/>
      <c r="E801" s="160"/>
      <c r="F801" s="90"/>
      <c r="G801" s="90"/>
      <c r="H801" s="90"/>
      <c r="I801" s="90"/>
      <c r="J801" s="90"/>
      <c r="K801" s="90"/>
      <c r="L801" s="90"/>
      <c r="M801" s="90"/>
      <c r="N801" s="90"/>
      <c r="O801" s="90"/>
      <c r="P801" s="90"/>
      <c r="Q801" s="90"/>
      <c r="R801" s="90"/>
      <c r="S801" s="90"/>
      <c r="T801" s="90"/>
      <c r="U801" s="90"/>
      <c r="V801" s="90"/>
      <c r="W801" s="90"/>
      <c r="X801" s="90"/>
      <c r="Y801" s="90"/>
      <c r="Z801" s="90"/>
      <c r="AA801" s="90"/>
      <c r="AB801" s="90"/>
      <c r="AC801" s="90"/>
      <c r="AD801" s="90"/>
      <c r="AE801" s="90"/>
      <c r="AF801" s="90"/>
      <c r="AG801" s="90"/>
      <c r="AH801" s="90"/>
      <c r="AI801" s="90"/>
      <c r="AJ801" s="90"/>
      <c r="AK801" s="90"/>
      <c r="AL801" s="90"/>
      <c r="AM801" s="90"/>
      <c r="AN801" s="90"/>
      <c r="AO801" s="90"/>
      <c r="AP801" s="90"/>
      <c r="AQ801" s="90"/>
      <c r="AR801" s="90"/>
      <c r="AS801" s="90"/>
      <c r="AT801" s="90"/>
      <c r="AU801" s="90"/>
      <c r="AV801" s="90"/>
      <c r="AW801" s="90"/>
      <c r="AX801" s="90"/>
      <c r="AY801" s="90"/>
      <c r="AZ801" s="90"/>
      <c r="BA801" s="90"/>
      <c r="BB801" s="90"/>
      <c r="BC801" s="90"/>
      <c r="BD801" s="90"/>
      <c r="BE801" s="90"/>
      <c r="BF801" s="90"/>
      <c r="BG801" s="90"/>
      <c r="BH801" s="90"/>
      <c r="BI801" s="90"/>
      <c r="BJ801" s="90"/>
      <c r="BK801" s="90"/>
      <c r="BL801" s="90"/>
      <c r="BM801" s="90"/>
      <c r="BN801" s="90"/>
      <c r="BO801" s="90"/>
      <c r="BP801" s="90"/>
      <c r="BQ801" s="90"/>
      <c r="BR801" s="90"/>
      <c r="BS801" s="90"/>
      <c r="BT801" s="90"/>
      <c r="BU801" s="90"/>
      <c r="BV801" s="90"/>
      <c r="BW801" s="90"/>
      <c r="BX801" s="90"/>
      <c r="BY801" s="90"/>
      <c r="BZ801" s="90"/>
      <c r="CA801" s="90"/>
    </row>
    <row r="802" spans="1:79" s="86" customFormat="1" x14ac:dyDescent="0.2">
      <c r="A802" s="150"/>
      <c r="B802" s="95"/>
      <c r="C802" s="95"/>
      <c r="D802" s="131"/>
      <c r="E802" s="160"/>
      <c r="F802" s="90"/>
      <c r="G802" s="90"/>
      <c r="H802" s="90"/>
      <c r="I802" s="90"/>
      <c r="J802" s="90"/>
      <c r="K802" s="90"/>
      <c r="L802" s="90"/>
      <c r="M802" s="90"/>
      <c r="N802" s="90"/>
      <c r="O802" s="90"/>
      <c r="P802" s="90"/>
      <c r="Q802" s="90"/>
      <c r="R802" s="90"/>
      <c r="S802" s="90"/>
      <c r="T802" s="90"/>
      <c r="U802" s="90"/>
      <c r="V802" s="90"/>
      <c r="W802" s="90"/>
      <c r="X802" s="90"/>
      <c r="Y802" s="90"/>
      <c r="Z802" s="90"/>
      <c r="AA802" s="90"/>
      <c r="AB802" s="90"/>
      <c r="AC802" s="90"/>
      <c r="AD802" s="90"/>
      <c r="AE802" s="90"/>
      <c r="AF802" s="90"/>
      <c r="AG802" s="90"/>
      <c r="AH802" s="90"/>
      <c r="AI802" s="90"/>
      <c r="AJ802" s="90"/>
      <c r="AK802" s="90"/>
      <c r="AL802" s="90"/>
      <c r="AM802" s="90"/>
      <c r="AN802" s="90"/>
      <c r="AO802" s="90"/>
      <c r="AP802" s="90"/>
      <c r="AQ802" s="90"/>
      <c r="AR802" s="90"/>
      <c r="AS802" s="90"/>
      <c r="AT802" s="90"/>
      <c r="AU802" s="90"/>
      <c r="AV802" s="90"/>
      <c r="AW802" s="90"/>
      <c r="AX802" s="90"/>
      <c r="AY802" s="90"/>
      <c r="AZ802" s="90"/>
      <c r="BA802" s="90"/>
      <c r="BB802" s="90"/>
      <c r="BC802" s="90"/>
      <c r="BD802" s="90"/>
      <c r="BE802" s="90"/>
      <c r="BF802" s="90"/>
      <c r="BG802" s="90"/>
      <c r="BH802" s="90"/>
      <c r="BI802" s="90"/>
      <c r="BJ802" s="90"/>
      <c r="BK802" s="90"/>
      <c r="BL802" s="90"/>
      <c r="BM802" s="90"/>
      <c r="BN802" s="90"/>
      <c r="BO802" s="90"/>
      <c r="BP802" s="90"/>
      <c r="BQ802" s="90"/>
      <c r="BR802" s="90"/>
      <c r="BS802" s="90"/>
      <c r="BT802" s="90"/>
      <c r="BU802" s="90"/>
      <c r="BV802" s="90"/>
      <c r="BW802" s="90"/>
      <c r="BX802" s="90"/>
      <c r="BY802" s="90"/>
      <c r="BZ802" s="90"/>
      <c r="CA802" s="90"/>
    </row>
    <row r="803" spans="1:79" s="86" customFormat="1" x14ac:dyDescent="0.2">
      <c r="A803" s="150"/>
      <c r="B803" s="95"/>
      <c r="C803" s="95"/>
      <c r="D803" s="131"/>
      <c r="E803" s="160"/>
      <c r="F803" s="90"/>
      <c r="G803" s="90"/>
      <c r="H803" s="90"/>
      <c r="I803" s="90"/>
      <c r="J803" s="90"/>
      <c r="K803" s="90"/>
      <c r="L803" s="90"/>
      <c r="M803" s="90"/>
      <c r="N803" s="90"/>
      <c r="O803" s="90"/>
      <c r="P803" s="90"/>
      <c r="Q803" s="90"/>
      <c r="R803" s="90"/>
      <c r="S803" s="90"/>
      <c r="T803" s="90"/>
      <c r="U803" s="90"/>
      <c r="V803" s="90"/>
      <c r="W803" s="90"/>
      <c r="X803" s="90"/>
      <c r="Y803" s="90"/>
      <c r="Z803" s="90"/>
      <c r="AA803" s="90"/>
      <c r="AB803" s="90"/>
      <c r="AC803" s="90"/>
      <c r="AD803" s="90"/>
      <c r="AE803" s="90"/>
      <c r="AF803" s="90"/>
      <c r="AG803" s="90"/>
      <c r="AH803" s="90"/>
      <c r="AI803" s="90"/>
      <c r="AJ803" s="90"/>
      <c r="AK803" s="90"/>
      <c r="AL803" s="90"/>
      <c r="AM803" s="90"/>
      <c r="AN803" s="90"/>
      <c r="AO803" s="90"/>
      <c r="AP803" s="90"/>
      <c r="AQ803" s="90"/>
      <c r="AR803" s="90"/>
      <c r="AS803" s="90"/>
      <c r="AT803" s="90"/>
      <c r="AU803" s="90"/>
      <c r="AV803" s="90"/>
      <c r="AW803" s="90"/>
      <c r="AX803" s="90"/>
      <c r="AY803" s="90"/>
      <c r="AZ803" s="90"/>
      <c r="BA803" s="90"/>
      <c r="BB803" s="90"/>
      <c r="BC803" s="90"/>
      <c r="BD803" s="90"/>
      <c r="BE803" s="90"/>
      <c r="BF803" s="90"/>
      <c r="BG803" s="90"/>
      <c r="BH803" s="90"/>
      <c r="BI803" s="90"/>
      <c r="BJ803" s="90"/>
      <c r="BK803" s="90"/>
      <c r="BL803" s="90"/>
      <c r="BM803" s="90"/>
      <c r="BN803" s="90"/>
      <c r="BO803" s="90"/>
      <c r="BP803" s="90"/>
      <c r="BQ803" s="90"/>
      <c r="BR803" s="90"/>
      <c r="BS803" s="90"/>
      <c r="BT803" s="90"/>
      <c r="BU803" s="90"/>
      <c r="BV803" s="90"/>
      <c r="BW803" s="90"/>
      <c r="BX803" s="90"/>
      <c r="BY803" s="90"/>
      <c r="BZ803" s="90"/>
      <c r="CA803" s="90"/>
    </row>
    <row r="804" spans="1:79" s="86" customFormat="1" x14ac:dyDescent="0.2">
      <c r="A804" s="150"/>
      <c r="B804" s="95"/>
      <c r="C804" s="95"/>
      <c r="D804" s="131"/>
      <c r="E804" s="160"/>
      <c r="F804" s="90"/>
      <c r="G804" s="90"/>
      <c r="H804" s="90"/>
      <c r="I804" s="90"/>
      <c r="J804" s="90"/>
      <c r="K804" s="90"/>
      <c r="L804" s="90"/>
      <c r="M804" s="90"/>
      <c r="N804" s="90"/>
      <c r="O804" s="90"/>
      <c r="P804" s="90"/>
      <c r="Q804" s="90"/>
      <c r="R804" s="90"/>
      <c r="S804" s="90"/>
      <c r="T804" s="90"/>
      <c r="U804" s="90"/>
      <c r="V804" s="90"/>
      <c r="W804" s="90"/>
      <c r="X804" s="90"/>
      <c r="Y804" s="90"/>
      <c r="Z804" s="90"/>
      <c r="AA804" s="90"/>
      <c r="AB804" s="90"/>
      <c r="AC804" s="90"/>
      <c r="AD804" s="90"/>
      <c r="AE804" s="90"/>
      <c r="AF804" s="90"/>
      <c r="AG804" s="90"/>
      <c r="AH804" s="90"/>
      <c r="AI804" s="90"/>
      <c r="AJ804" s="90"/>
      <c r="AK804" s="90"/>
      <c r="AL804" s="90"/>
      <c r="AM804" s="90"/>
      <c r="AN804" s="90"/>
      <c r="AO804" s="90"/>
      <c r="AP804" s="90"/>
      <c r="AQ804" s="90"/>
      <c r="AR804" s="90"/>
      <c r="AS804" s="90"/>
      <c r="AT804" s="90"/>
      <c r="AU804" s="90"/>
      <c r="AV804" s="90"/>
      <c r="AW804" s="90"/>
      <c r="AX804" s="90"/>
      <c r="AY804" s="90"/>
      <c r="AZ804" s="90"/>
      <c r="BA804" s="90"/>
      <c r="BB804" s="90"/>
      <c r="BC804" s="90"/>
      <c r="BD804" s="90"/>
      <c r="BE804" s="90"/>
      <c r="BF804" s="90"/>
      <c r="BG804" s="90"/>
      <c r="BH804" s="90"/>
      <c r="BI804" s="90"/>
      <c r="BJ804" s="90"/>
      <c r="BK804" s="90"/>
      <c r="BL804" s="90"/>
      <c r="BM804" s="90"/>
      <c r="BN804" s="90"/>
      <c r="BO804" s="90"/>
      <c r="BP804" s="90"/>
      <c r="BQ804" s="90"/>
      <c r="BR804" s="90"/>
      <c r="BS804" s="90"/>
      <c r="BT804" s="90"/>
      <c r="BU804" s="90"/>
      <c r="BV804" s="90"/>
      <c r="BW804" s="90"/>
      <c r="BX804" s="90"/>
      <c r="BY804" s="90"/>
      <c r="BZ804" s="90"/>
      <c r="CA804" s="90"/>
    </row>
    <row r="805" spans="1:79" s="86" customFormat="1" x14ac:dyDescent="0.2">
      <c r="A805" s="150"/>
      <c r="B805" s="95"/>
      <c r="C805" s="95"/>
      <c r="D805" s="131"/>
      <c r="E805" s="160"/>
      <c r="F805" s="90"/>
      <c r="G805" s="90"/>
      <c r="H805" s="90"/>
      <c r="I805" s="90"/>
      <c r="J805" s="90"/>
      <c r="K805" s="90"/>
      <c r="L805" s="90"/>
      <c r="M805" s="90"/>
      <c r="N805" s="90"/>
      <c r="O805" s="90"/>
      <c r="P805" s="90"/>
      <c r="Q805" s="90"/>
      <c r="R805" s="90"/>
      <c r="S805" s="90"/>
      <c r="T805" s="90"/>
      <c r="U805" s="90"/>
      <c r="V805" s="90"/>
      <c r="W805" s="90"/>
      <c r="X805" s="90"/>
      <c r="Y805" s="90"/>
      <c r="Z805" s="90"/>
      <c r="AA805" s="90"/>
      <c r="AB805" s="90"/>
      <c r="AC805" s="90"/>
      <c r="AD805" s="90"/>
      <c r="AE805" s="90"/>
      <c r="AF805" s="90"/>
      <c r="AG805" s="90"/>
      <c r="AH805" s="90"/>
      <c r="AI805" s="90"/>
      <c r="AJ805" s="90"/>
      <c r="AK805" s="90"/>
      <c r="AL805" s="90"/>
      <c r="AM805" s="90"/>
      <c r="AN805" s="90"/>
      <c r="AO805" s="90"/>
      <c r="AP805" s="90"/>
      <c r="AQ805" s="90"/>
      <c r="AR805" s="90"/>
      <c r="AS805" s="90"/>
      <c r="AT805" s="90"/>
      <c r="AU805" s="90"/>
      <c r="AV805" s="90"/>
      <c r="AW805" s="90"/>
      <c r="AX805" s="90"/>
      <c r="AY805" s="90"/>
      <c r="AZ805" s="90"/>
      <c r="BA805" s="90"/>
      <c r="BB805" s="90"/>
      <c r="BC805" s="90"/>
      <c r="BD805" s="90"/>
      <c r="BE805" s="90"/>
      <c r="BF805" s="90"/>
      <c r="BG805" s="90"/>
      <c r="BH805" s="90"/>
      <c r="BI805" s="90"/>
      <c r="BJ805" s="90"/>
      <c r="BK805" s="90"/>
      <c r="BL805" s="90"/>
      <c r="BM805" s="90"/>
      <c r="BN805" s="90"/>
      <c r="BO805" s="90"/>
      <c r="BP805" s="90"/>
      <c r="BQ805" s="90"/>
      <c r="BR805" s="90"/>
      <c r="BS805" s="90"/>
      <c r="BT805" s="90"/>
      <c r="BU805" s="90"/>
      <c r="BV805" s="90"/>
      <c r="BW805" s="90"/>
      <c r="BX805" s="90"/>
      <c r="BY805" s="90"/>
      <c r="BZ805" s="90"/>
      <c r="CA805" s="90"/>
    </row>
    <row r="806" spans="1:79" s="86" customFormat="1" x14ac:dyDescent="0.2">
      <c r="A806" s="150"/>
      <c r="B806" s="95"/>
      <c r="C806" s="95"/>
      <c r="D806" s="131"/>
      <c r="E806" s="160"/>
      <c r="F806" s="90"/>
      <c r="G806" s="90"/>
      <c r="H806" s="90"/>
      <c r="I806" s="90"/>
      <c r="J806" s="90"/>
      <c r="K806" s="90"/>
      <c r="L806" s="90"/>
      <c r="M806" s="90"/>
      <c r="N806" s="90"/>
      <c r="O806" s="90"/>
      <c r="P806" s="90"/>
      <c r="Q806" s="90"/>
      <c r="R806" s="90"/>
      <c r="S806" s="90"/>
      <c r="T806" s="90"/>
      <c r="U806" s="90"/>
      <c r="V806" s="90"/>
      <c r="W806" s="90"/>
      <c r="X806" s="90"/>
      <c r="Y806" s="90"/>
      <c r="Z806" s="90"/>
      <c r="AA806" s="90"/>
      <c r="AB806" s="90"/>
      <c r="AC806" s="90"/>
      <c r="AD806" s="90"/>
      <c r="AE806" s="90"/>
      <c r="AF806" s="90"/>
      <c r="AG806" s="90"/>
      <c r="AH806" s="90"/>
      <c r="AI806" s="90"/>
      <c r="AJ806" s="90"/>
      <c r="AK806" s="90"/>
      <c r="AL806" s="90"/>
      <c r="AM806" s="90"/>
      <c r="AN806" s="90"/>
      <c r="AO806" s="90"/>
      <c r="AP806" s="90"/>
      <c r="AQ806" s="90"/>
      <c r="AR806" s="90"/>
      <c r="AS806" s="90"/>
      <c r="AT806" s="90"/>
      <c r="AU806" s="90"/>
      <c r="AV806" s="90"/>
      <c r="AW806" s="90"/>
      <c r="AX806" s="90"/>
      <c r="AY806" s="90"/>
      <c r="AZ806" s="90"/>
      <c r="BA806" s="90"/>
      <c r="BB806" s="90"/>
      <c r="BC806" s="90"/>
      <c r="BD806" s="90"/>
      <c r="BE806" s="90"/>
      <c r="BF806" s="90"/>
      <c r="BG806" s="90"/>
      <c r="BH806" s="90"/>
      <c r="BI806" s="90"/>
      <c r="BJ806" s="90"/>
      <c r="BK806" s="90"/>
      <c r="BL806" s="90"/>
      <c r="BM806" s="90"/>
      <c r="BN806" s="90"/>
      <c r="BO806" s="90"/>
      <c r="BP806" s="90"/>
      <c r="BQ806" s="90"/>
      <c r="BR806" s="90"/>
      <c r="BS806" s="90"/>
      <c r="BT806" s="90"/>
      <c r="BU806" s="90"/>
      <c r="BV806" s="90"/>
      <c r="BW806" s="90"/>
      <c r="BX806" s="90"/>
      <c r="BY806" s="90"/>
      <c r="BZ806" s="90"/>
      <c r="CA806" s="90"/>
    </row>
    <row r="807" spans="1:79" s="86" customFormat="1" x14ac:dyDescent="0.2">
      <c r="A807" s="150"/>
      <c r="B807" s="95"/>
      <c r="C807" s="95"/>
      <c r="D807" s="131"/>
      <c r="E807" s="160"/>
      <c r="F807" s="90"/>
      <c r="G807" s="90"/>
      <c r="H807" s="90"/>
      <c r="I807" s="90"/>
      <c r="J807" s="90"/>
      <c r="K807" s="90"/>
      <c r="L807" s="90"/>
      <c r="M807" s="90"/>
      <c r="N807" s="90"/>
      <c r="O807" s="90"/>
      <c r="P807" s="90"/>
      <c r="Q807" s="90"/>
      <c r="R807" s="90"/>
      <c r="S807" s="90"/>
      <c r="T807" s="90"/>
      <c r="U807" s="90"/>
      <c r="V807" s="90"/>
      <c r="W807" s="90"/>
      <c r="X807" s="90"/>
      <c r="Y807" s="90"/>
      <c r="Z807" s="90"/>
      <c r="AA807" s="90"/>
      <c r="AB807" s="90"/>
      <c r="AC807" s="90"/>
      <c r="AD807" s="90"/>
      <c r="AE807" s="90"/>
      <c r="AF807" s="90"/>
      <c r="AG807" s="90"/>
      <c r="AH807" s="90"/>
      <c r="AI807" s="90"/>
      <c r="AJ807" s="90"/>
      <c r="AK807" s="90"/>
      <c r="AL807" s="90"/>
      <c r="AM807" s="90"/>
      <c r="AN807" s="90"/>
      <c r="AO807" s="90"/>
      <c r="AP807" s="90"/>
      <c r="AQ807" s="90"/>
      <c r="AR807" s="90"/>
      <c r="AS807" s="90"/>
      <c r="AT807" s="90"/>
      <c r="AU807" s="90"/>
      <c r="AV807" s="90"/>
      <c r="AW807" s="90"/>
      <c r="AX807" s="90"/>
      <c r="AY807" s="90"/>
      <c r="AZ807" s="90"/>
      <c r="BA807" s="90"/>
      <c r="BB807" s="90"/>
      <c r="BC807" s="90"/>
      <c r="BD807" s="90"/>
      <c r="BE807" s="90"/>
      <c r="BF807" s="90"/>
      <c r="BG807" s="90"/>
      <c r="BH807" s="90"/>
      <c r="BI807" s="90"/>
      <c r="BJ807" s="90"/>
      <c r="BK807" s="90"/>
      <c r="BL807" s="90"/>
      <c r="BM807" s="90"/>
      <c r="BN807" s="90"/>
      <c r="BO807" s="90"/>
      <c r="BP807" s="90"/>
      <c r="BQ807" s="90"/>
      <c r="BR807" s="90"/>
      <c r="BS807" s="90"/>
      <c r="BT807" s="90"/>
      <c r="BU807" s="90"/>
      <c r="BV807" s="90"/>
      <c r="BW807" s="90"/>
      <c r="BX807" s="90"/>
      <c r="BY807" s="90"/>
      <c r="BZ807" s="90"/>
      <c r="CA807" s="90"/>
    </row>
    <row r="808" spans="1:79" s="86" customFormat="1" x14ac:dyDescent="0.2">
      <c r="A808" s="150"/>
      <c r="B808" s="95"/>
      <c r="C808" s="95"/>
      <c r="D808" s="131"/>
      <c r="E808" s="160"/>
      <c r="F808" s="90"/>
      <c r="G808" s="90"/>
      <c r="H808" s="90"/>
      <c r="I808" s="90"/>
      <c r="J808" s="90"/>
      <c r="K808" s="90"/>
      <c r="L808" s="90"/>
      <c r="M808" s="90"/>
      <c r="N808" s="90"/>
      <c r="O808" s="90"/>
      <c r="P808" s="90"/>
      <c r="Q808" s="90"/>
      <c r="R808" s="90"/>
      <c r="S808" s="90"/>
      <c r="T808" s="90"/>
      <c r="U808" s="90"/>
      <c r="V808" s="90"/>
      <c r="W808" s="90"/>
      <c r="X808" s="90"/>
      <c r="Y808" s="90"/>
      <c r="Z808" s="90"/>
      <c r="AA808" s="90"/>
      <c r="AB808" s="90"/>
      <c r="AC808" s="90"/>
      <c r="AD808" s="90"/>
      <c r="AE808" s="90"/>
      <c r="AF808" s="90"/>
      <c r="AG808" s="90"/>
      <c r="AH808" s="90"/>
      <c r="AI808" s="90"/>
      <c r="AJ808" s="90"/>
      <c r="AK808" s="90"/>
      <c r="AL808" s="90"/>
      <c r="AM808" s="90"/>
      <c r="AN808" s="90"/>
      <c r="AO808" s="90"/>
      <c r="AP808" s="90"/>
      <c r="AQ808" s="90"/>
      <c r="AR808" s="90"/>
      <c r="AS808" s="90"/>
      <c r="AT808" s="90"/>
      <c r="AU808" s="90"/>
      <c r="AV808" s="90"/>
      <c r="AW808" s="90"/>
      <c r="AX808" s="90"/>
      <c r="AY808" s="90"/>
      <c r="AZ808" s="90"/>
      <c r="BA808" s="90"/>
      <c r="BB808" s="90"/>
      <c r="BC808" s="90"/>
      <c r="BD808" s="90"/>
      <c r="BE808" s="90"/>
      <c r="BF808" s="90"/>
      <c r="BG808" s="90"/>
      <c r="BH808" s="90"/>
      <c r="BI808" s="90"/>
      <c r="BJ808" s="90"/>
      <c r="BK808" s="90"/>
      <c r="BL808" s="90"/>
      <c r="BM808" s="90"/>
      <c r="BN808" s="90"/>
      <c r="BO808" s="90"/>
      <c r="BP808" s="90"/>
      <c r="BQ808" s="90"/>
      <c r="BR808" s="90"/>
      <c r="BS808" s="90"/>
      <c r="BT808" s="90"/>
      <c r="BU808" s="90"/>
      <c r="BV808" s="90"/>
      <c r="BW808" s="90"/>
      <c r="BX808" s="90"/>
      <c r="BY808" s="90"/>
      <c r="BZ808" s="90"/>
      <c r="CA808" s="90"/>
    </row>
    <row r="809" spans="1:79" s="86" customFormat="1" x14ac:dyDescent="0.2">
      <c r="A809" s="150"/>
      <c r="B809" s="95"/>
      <c r="C809" s="95"/>
      <c r="D809" s="131"/>
      <c r="E809" s="160"/>
      <c r="F809" s="90"/>
      <c r="G809" s="90"/>
      <c r="H809" s="90"/>
      <c r="I809" s="90"/>
      <c r="J809" s="90"/>
      <c r="K809" s="90"/>
      <c r="L809" s="90"/>
      <c r="M809" s="90"/>
      <c r="N809" s="90"/>
      <c r="O809" s="90"/>
      <c r="P809" s="90"/>
      <c r="Q809" s="90"/>
      <c r="R809" s="90"/>
      <c r="S809" s="90"/>
      <c r="T809" s="90"/>
      <c r="U809" s="90"/>
      <c r="V809" s="90"/>
      <c r="W809" s="90"/>
      <c r="X809" s="90"/>
      <c r="Y809" s="90"/>
      <c r="Z809" s="90"/>
      <c r="AA809" s="90"/>
      <c r="AB809" s="90"/>
      <c r="AC809" s="90"/>
      <c r="AD809" s="90"/>
      <c r="AE809" s="90"/>
      <c r="AF809" s="90"/>
      <c r="AG809" s="90"/>
      <c r="AH809" s="90"/>
      <c r="AI809" s="90"/>
      <c r="AJ809" s="90"/>
      <c r="AK809" s="90"/>
      <c r="AL809" s="90"/>
      <c r="AM809" s="90"/>
      <c r="AN809" s="90"/>
      <c r="AO809" s="90"/>
      <c r="AP809" s="90"/>
      <c r="AQ809" s="90"/>
      <c r="AR809" s="90"/>
      <c r="AS809" s="90"/>
      <c r="AT809" s="90"/>
      <c r="AU809" s="90"/>
      <c r="AV809" s="90"/>
      <c r="AW809" s="90"/>
      <c r="AX809" s="90"/>
      <c r="AY809" s="90"/>
      <c r="AZ809" s="90"/>
      <c r="BA809" s="90"/>
      <c r="BB809" s="90"/>
      <c r="BC809" s="90"/>
      <c r="BD809" s="90"/>
      <c r="BE809" s="90"/>
      <c r="BF809" s="90"/>
      <c r="BG809" s="90"/>
      <c r="BH809" s="90"/>
      <c r="BI809" s="90"/>
      <c r="BJ809" s="90"/>
      <c r="BK809" s="90"/>
      <c r="BL809" s="90"/>
      <c r="BM809" s="90"/>
      <c r="BN809" s="90"/>
      <c r="BO809" s="90"/>
      <c r="BP809" s="90"/>
      <c r="BQ809" s="90"/>
      <c r="BR809" s="90"/>
      <c r="BS809" s="90"/>
      <c r="BT809" s="90"/>
      <c r="BU809" s="90"/>
      <c r="BV809" s="90"/>
      <c r="BW809" s="90"/>
      <c r="BX809" s="90"/>
      <c r="BY809" s="90"/>
      <c r="BZ809" s="90"/>
      <c r="CA809" s="90"/>
    </row>
    <row r="810" spans="1:79" s="86" customFormat="1" x14ac:dyDescent="0.2">
      <c r="A810" s="150"/>
      <c r="B810" s="95"/>
      <c r="C810" s="95"/>
      <c r="D810" s="131"/>
      <c r="E810" s="160"/>
      <c r="F810" s="90"/>
      <c r="G810" s="90"/>
      <c r="H810" s="90"/>
      <c r="I810" s="90"/>
      <c r="J810" s="90"/>
      <c r="K810" s="90"/>
      <c r="L810" s="90"/>
      <c r="M810" s="90"/>
      <c r="N810" s="90"/>
      <c r="O810" s="90"/>
      <c r="P810" s="90"/>
      <c r="Q810" s="90"/>
      <c r="R810" s="90"/>
      <c r="S810" s="90"/>
      <c r="T810" s="90"/>
      <c r="U810" s="90"/>
      <c r="V810" s="90"/>
      <c r="W810" s="90"/>
      <c r="X810" s="90"/>
      <c r="Y810" s="90"/>
      <c r="Z810" s="90"/>
      <c r="AA810" s="90"/>
      <c r="AB810" s="90"/>
      <c r="AC810" s="90"/>
      <c r="AD810" s="90"/>
      <c r="AE810" s="90"/>
      <c r="AF810" s="90"/>
      <c r="AG810" s="90"/>
      <c r="AH810" s="90"/>
      <c r="AI810" s="90"/>
      <c r="AJ810" s="90"/>
      <c r="AK810" s="90"/>
      <c r="AL810" s="90"/>
      <c r="AM810" s="90"/>
      <c r="AN810" s="90"/>
      <c r="AO810" s="90"/>
      <c r="AP810" s="90"/>
      <c r="AQ810" s="90"/>
      <c r="AR810" s="90"/>
      <c r="AS810" s="90"/>
      <c r="AT810" s="90"/>
      <c r="AU810" s="90"/>
      <c r="AV810" s="90"/>
      <c r="AW810" s="90"/>
      <c r="AX810" s="90"/>
      <c r="AY810" s="90"/>
      <c r="AZ810" s="90"/>
      <c r="BA810" s="90"/>
      <c r="BB810" s="90"/>
      <c r="BC810" s="90"/>
      <c r="BD810" s="90"/>
      <c r="BE810" s="90"/>
      <c r="BF810" s="90"/>
      <c r="BG810" s="90"/>
      <c r="BH810" s="90"/>
      <c r="BI810" s="90"/>
      <c r="BJ810" s="90"/>
      <c r="BK810" s="90"/>
      <c r="BL810" s="90"/>
      <c r="BM810" s="90"/>
      <c r="BN810" s="90"/>
      <c r="BO810" s="90"/>
      <c r="BP810" s="90"/>
      <c r="BQ810" s="90"/>
      <c r="BR810" s="90"/>
      <c r="BS810" s="90"/>
      <c r="BT810" s="90"/>
      <c r="BU810" s="90"/>
      <c r="BV810" s="90"/>
      <c r="BW810" s="90"/>
      <c r="BX810" s="90"/>
      <c r="BY810" s="90"/>
      <c r="BZ810" s="90"/>
      <c r="CA810" s="90"/>
    </row>
    <row r="811" spans="1:79" s="86" customFormat="1" x14ac:dyDescent="0.2">
      <c r="A811" s="150"/>
      <c r="B811" s="95"/>
      <c r="C811" s="95"/>
      <c r="D811" s="131"/>
      <c r="E811" s="160"/>
      <c r="F811" s="90"/>
      <c r="G811" s="90"/>
      <c r="H811" s="90"/>
      <c r="I811" s="90"/>
      <c r="J811" s="90"/>
      <c r="K811" s="90"/>
      <c r="L811" s="90"/>
      <c r="M811" s="90"/>
      <c r="N811" s="90"/>
      <c r="O811" s="90"/>
      <c r="P811" s="90"/>
      <c r="Q811" s="90"/>
      <c r="R811" s="90"/>
      <c r="S811" s="90"/>
      <c r="T811" s="90"/>
      <c r="U811" s="90"/>
      <c r="V811" s="90"/>
      <c r="W811" s="90"/>
      <c r="X811" s="90"/>
      <c r="Y811" s="90"/>
      <c r="Z811" s="90"/>
      <c r="AA811" s="90"/>
      <c r="AB811" s="90"/>
      <c r="AC811" s="90"/>
      <c r="AD811" s="90"/>
      <c r="AE811" s="90"/>
      <c r="AF811" s="90"/>
      <c r="AG811" s="90"/>
      <c r="AH811" s="90"/>
      <c r="AI811" s="90"/>
      <c r="AJ811" s="90"/>
      <c r="AK811" s="90"/>
      <c r="AL811" s="90"/>
      <c r="AM811" s="90"/>
      <c r="AN811" s="90"/>
      <c r="AO811" s="90"/>
      <c r="AP811" s="90"/>
      <c r="AQ811" s="90"/>
      <c r="AR811" s="90"/>
      <c r="AS811" s="90"/>
      <c r="AT811" s="90"/>
      <c r="AU811" s="90"/>
      <c r="AV811" s="90"/>
      <c r="AW811" s="90"/>
      <c r="AX811" s="90"/>
      <c r="AY811" s="90"/>
      <c r="AZ811" s="90"/>
      <c r="BA811" s="90"/>
      <c r="BB811" s="90"/>
      <c r="BC811" s="90"/>
      <c r="BD811" s="90"/>
      <c r="BE811" s="90"/>
      <c r="BF811" s="90"/>
      <c r="BG811" s="90"/>
      <c r="BH811" s="90"/>
      <c r="BI811" s="90"/>
      <c r="BJ811" s="90"/>
      <c r="BK811" s="90"/>
      <c r="BL811" s="90"/>
      <c r="BM811" s="90"/>
      <c r="BN811" s="90"/>
      <c r="BO811" s="90"/>
      <c r="BP811" s="90"/>
      <c r="BQ811" s="90"/>
      <c r="BR811" s="90"/>
      <c r="BS811" s="90"/>
      <c r="BT811" s="90"/>
      <c r="BU811" s="90"/>
      <c r="BV811" s="90"/>
      <c r="BW811" s="90"/>
      <c r="BX811" s="90"/>
      <c r="BY811" s="90"/>
      <c r="BZ811" s="90"/>
      <c r="CA811" s="90"/>
    </row>
    <row r="812" spans="1:79" s="86" customFormat="1" x14ac:dyDescent="0.2">
      <c r="A812" s="150"/>
      <c r="B812" s="95"/>
      <c r="C812" s="95"/>
      <c r="D812" s="131"/>
      <c r="E812" s="160"/>
      <c r="F812" s="90"/>
      <c r="G812" s="90"/>
      <c r="H812" s="90"/>
      <c r="I812" s="90"/>
      <c r="J812" s="90"/>
      <c r="K812" s="90"/>
      <c r="L812" s="90"/>
      <c r="M812" s="90"/>
      <c r="N812" s="90"/>
      <c r="O812" s="90"/>
      <c r="P812" s="90"/>
      <c r="Q812" s="90"/>
      <c r="R812" s="90"/>
      <c r="S812" s="90"/>
      <c r="T812" s="90"/>
      <c r="U812" s="90"/>
      <c r="V812" s="90"/>
      <c r="W812" s="90"/>
      <c r="X812" s="90"/>
      <c r="Y812" s="90"/>
      <c r="Z812" s="90"/>
      <c r="AA812" s="90"/>
      <c r="AB812" s="90"/>
      <c r="AC812" s="90"/>
      <c r="AD812" s="90"/>
      <c r="AE812" s="90"/>
      <c r="AF812" s="90"/>
      <c r="AG812" s="90"/>
      <c r="AH812" s="90"/>
      <c r="AI812" s="90"/>
      <c r="AJ812" s="90"/>
      <c r="AK812" s="90"/>
      <c r="AL812" s="90"/>
      <c r="AM812" s="90"/>
      <c r="AN812" s="90"/>
      <c r="AO812" s="90"/>
      <c r="AP812" s="90"/>
      <c r="AQ812" s="90"/>
      <c r="AR812" s="90"/>
      <c r="AS812" s="90"/>
      <c r="AT812" s="90"/>
      <c r="AU812" s="90"/>
      <c r="AV812" s="90"/>
      <c r="AW812" s="90"/>
      <c r="AX812" s="90"/>
      <c r="AY812" s="90"/>
      <c r="AZ812" s="90"/>
      <c r="BA812" s="90"/>
      <c r="BB812" s="90"/>
      <c r="BC812" s="90"/>
      <c r="BD812" s="90"/>
      <c r="BE812" s="90"/>
      <c r="BF812" s="90"/>
      <c r="BG812" s="90"/>
      <c r="BH812" s="90"/>
      <c r="BI812" s="90"/>
      <c r="BJ812" s="90"/>
      <c r="BK812" s="90"/>
      <c r="BL812" s="90"/>
      <c r="BM812" s="90"/>
      <c r="BN812" s="90"/>
      <c r="BO812" s="90"/>
      <c r="BP812" s="90"/>
      <c r="BQ812" s="90"/>
      <c r="BR812" s="90"/>
      <c r="BS812" s="90"/>
      <c r="BT812" s="90"/>
      <c r="BU812" s="90"/>
      <c r="BV812" s="90"/>
      <c r="BW812" s="90"/>
      <c r="BX812" s="90"/>
      <c r="BY812" s="90"/>
      <c r="BZ812" s="90"/>
      <c r="CA812" s="90"/>
    </row>
    <row r="813" spans="1:79" s="86" customFormat="1" x14ac:dyDescent="0.2">
      <c r="A813" s="150"/>
      <c r="B813" s="95"/>
      <c r="C813" s="95"/>
      <c r="D813" s="131"/>
      <c r="E813" s="160"/>
      <c r="F813" s="90"/>
      <c r="G813" s="90"/>
      <c r="H813" s="90"/>
      <c r="I813" s="90"/>
      <c r="J813" s="90"/>
      <c r="K813" s="90"/>
      <c r="L813" s="90"/>
      <c r="M813" s="90"/>
      <c r="N813" s="90"/>
      <c r="O813" s="90"/>
      <c r="P813" s="90"/>
      <c r="Q813" s="90"/>
      <c r="R813" s="90"/>
      <c r="S813" s="90"/>
      <c r="T813" s="90"/>
      <c r="U813" s="90"/>
      <c r="V813" s="90"/>
      <c r="W813" s="90"/>
      <c r="X813" s="90"/>
      <c r="Y813" s="90"/>
      <c r="Z813" s="90"/>
      <c r="AA813" s="90"/>
      <c r="AB813" s="90"/>
      <c r="AC813" s="90"/>
      <c r="AD813" s="90"/>
      <c r="AE813" s="90"/>
      <c r="AF813" s="90"/>
      <c r="AG813" s="90"/>
      <c r="AH813" s="90"/>
      <c r="AI813" s="90"/>
      <c r="AJ813" s="90"/>
      <c r="AK813" s="90"/>
      <c r="AL813" s="90"/>
      <c r="AM813" s="90"/>
      <c r="AN813" s="90"/>
      <c r="AO813" s="90"/>
      <c r="AP813" s="90"/>
      <c r="AQ813" s="90"/>
      <c r="AR813" s="90"/>
      <c r="AS813" s="90"/>
      <c r="AT813" s="90"/>
      <c r="AU813" s="90"/>
      <c r="AV813" s="90"/>
      <c r="AW813" s="90"/>
      <c r="AX813" s="90"/>
      <c r="AY813" s="90"/>
      <c r="AZ813" s="90"/>
      <c r="BA813" s="90"/>
      <c r="BB813" s="90"/>
      <c r="BC813" s="90"/>
      <c r="BD813" s="90"/>
      <c r="BE813" s="90"/>
      <c r="BF813" s="90"/>
      <c r="BG813" s="90"/>
      <c r="BH813" s="90"/>
      <c r="BI813" s="90"/>
      <c r="BJ813" s="90"/>
      <c r="BK813" s="90"/>
      <c r="BL813" s="90"/>
      <c r="BM813" s="90"/>
      <c r="BN813" s="90"/>
      <c r="BO813" s="90"/>
      <c r="BP813" s="90"/>
      <c r="BQ813" s="90"/>
      <c r="BR813" s="90"/>
      <c r="BS813" s="90"/>
      <c r="BT813" s="90"/>
      <c r="BU813" s="90"/>
      <c r="BV813" s="90"/>
      <c r="BW813" s="90"/>
      <c r="BX813" s="90"/>
      <c r="BY813" s="90"/>
      <c r="BZ813" s="90"/>
      <c r="CA813" s="90"/>
    </row>
    <row r="814" spans="1:79" s="86" customFormat="1" x14ac:dyDescent="0.2">
      <c r="A814" s="150"/>
      <c r="B814" s="95"/>
      <c r="C814" s="95"/>
      <c r="D814" s="131"/>
      <c r="E814" s="160"/>
      <c r="F814" s="90"/>
      <c r="G814" s="90"/>
      <c r="H814" s="90"/>
      <c r="I814" s="90"/>
      <c r="J814" s="90"/>
      <c r="K814" s="90"/>
      <c r="L814" s="90"/>
      <c r="M814" s="90"/>
      <c r="N814" s="90"/>
      <c r="O814" s="90"/>
      <c r="P814" s="90"/>
      <c r="Q814" s="90"/>
      <c r="R814" s="90"/>
      <c r="S814" s="90"/>
      <c r="T814" s="90"/>
      <c r="U814" s="90"/>
      <c r="V814" s="90"/>
      <c r="W814" s="90"/>
      <c r="X814" s="90"/>
      <c r="Y814" s="90"/>
      <c r="Z814" s="90"/>
      <c r="AA814" s="90"/>
      <c r="AB814" s="90"/>
      <c r="AC814" s="90"/>
      <c r="AD814" s="90"/>
      <c r="AE814" s="90"/>
      <c r="AF814" s="90"/>
      <c r="AG814" s="90"/>
      <c r="AH814" s="90"/>
      <c r="AI814" s="90"/>
      <c r="AJ814" s="90"/>
      <c r="AK814" s="90"/>
      <c r="AL814" s="90"/>
      <c r="AM814" s="90"/>
      <c r="AN814" s="90"/>
      <c r="AO814" s="90"/>
      <c r="AP814" s="90"/>
      <c r="AQ814" s="90"/>
      <c r="AR814" s="90"/>
      <c r="AS814" s="90"/>
      <c r="AT814" s="90"/>
      <c r="AU814" s="90"/>
      <c r="AV814" s="90"/>
      <c r="AW814" s="90"/>
      <c r="AX814" s="90"/>
      <c r="AY814" s="90"/>
      <c r="AZ814" s="90"/>
      <c r="BA814" s="90"/>
      <c r="BB814" s="90"/>
      <c r="BC814" s="90"/>
      <c r="BD814" s="90"/>
      <c r="BE814" s="90"/>
      <c r="BF814" s="90"/>
      <c r="BG814" s="90"/>
      <c r="BH814" s="90"/>
      <c r="BI814" s="90"/>
      <c r="BJ814" s="90"/>
      <c r="BK814" s="90"/>
      <c r="BL814" s="90"/>
      <c r="BM814" s="90"/>
      <c r="BN814" s="90"/>
      <c r="BO814" s="90"/>
      <c r="BP814" s="90"/>
      <c r="BQ814" s="90"/>
      <c r="BR814" s="90"/>
      <c r="BS814" s="90"/>
      <c r="BT814" s="90"/>
      <c r="BU814" s="90"/>
      <c r="BV814" s="90"/>
      <c r="BW814" s="90"/>
      <c r="BX814" s="90"/>
      <c r="BY814" s="90"/>
      <c r="BZ814" s="90"/>
      <c r="CA814" s="90"/>
    </row>
    <row r="815" spans="1:79" s="86" customFormat="1" x14ac:dyDescent="0.2">
      <c r="A815" s="150"/>
      <c r="B815" s="95"/>
      <c r="C815" s="95"/>
      <c r="D815" s="131"/>
      <c r="E815" s="160"/>
      <c r="F815" s="90"/>
      <c r="G815" s="90"/>
      <c r="H815" s="90"/>
      <c r="I815" s="90"/>
      <c r="J815" s="90"/>
      <c r="K815" s="90"/>
      <c r="L815" s="90"/>
      <c r="M815" s="90"/>
      <c r="N815" s="90"/>
      <c r="O815" s="90"/>
      <c r="P815" s="90"/>
      <c r="Q815" s="90"/>
      <c r="R815" s="90"/>
      <c r="S815" s="90"/>
      <c r="T815" s="90"/>
      <c r="U815" s="90"/>
      <c r="V815" s="90"/>
      <c r="W815" s="90"/>
      <c r="X815" s="90"/>
      <c r="Y815" s="90"/>
      <c r="Z815" s="90"/>
      <c r="AA815" s="90"/>
      <c r="AB815" s="90"/>
      <c r="AC815" s="90"/>
      <c r="AD815" s="90"/>
      <c r="AE815" s="90"/>
      <c r="AF815" s="90"/>
      <c r="AG815" s="90"/>
      <c r="AH815" s="90"/>
      <c r="AI815" s="90"/>
      <c r="AJ815" s="90"/>
      <c r="AK815" s="90"/>
      <c r="AL815" s="90"/>
      <c r="AM815" s="90"/>
      <c r="AN815" s="90"/>
      <c r="AO815" s="90"/>
      <c r="AP815" s="90"/>
      <c r="AQ815" s="90"/>
      <c r="AR815" s="90"/>
      <c r="AS815" s="90"/>
      <c r="AT815" s="90"/>
      <c r="AU815" s="90"/>
      <c r="AV815" s="90"/>
      <c r="AW815" s="90"/>
      <c r="AX815" s="90"/>
      <c r="AY815" s="90"/>
      <c r="AZ815" s="90"/>
      <c r="BA815" s="90"/>
      <c r="BB815" s="90"/>
      <c r="BC815" s="90"/>
      <c r="BD815" s="90"/>
      <c r="BE815" s="90"/>
      <c r="BF815" s="90"/>
      <c r="BG815" s="90"/>
      <c r="BH815" s="90"/>
      <c r="BI815" s="90"/>
      <c r="BJ815" s="90"/>
      <c r="BK815" s="90"/>
      <c r="BL815" s="90"/>
      <c r="BM815" s="90"/>
      <c r="BN815" s="90"/>
      <c r="BO815" s="90"/>
      <c r="BP815" s="90"/>
      <c r="BQ815" s="90"/>
      <c r="BR815" s="90"/>
      <c r="BS815" s="90"/>
      <c r="BT815" s="90"/>
      <c r="BU815" s="90"/>
      <c r="BV815" s="90"/>
      <c r="BW815" s="90"/>
      <c r="BX815" s="90"/>
      <c r="BY815" s="90"/>
      <c r="BZ815" s="90"/>
      <c r="CA815" s="90"/>
    </row>
    <row r="816" spans="1:79" s="86" customFormat="1" x14ac:dyDescent="0.2">
      <c r="A816" s="150"/>
      <c r="B816" s="95"/>
      <c r="C816" s="95"/>
      <c r="D816" s="131"/>
      <c r="E816" s="160"/>
      <c r="F816" s="90"/>
      <c r="G816" s="90"/>
      <c r="H816" s="90"/>
      <c r="I816" s="90"/>
      <c r="J816" s="90"/>
      <c r="K816" s="90"/>
      <c r="L816" s="90"/>
      <c r="M816" s="90"/>
      <c r="N816" s="90"/>
      <c r="O816" s="90"/>
      <c r="P816" s="90"/>
      <c r="Q816" s="90"/>
      <c r="R816" s="90"/>
      <c r="S816" s="90"/>
      <c r="T816" s="90"/>
      <c r="U816" s="90"/>
      <c r="V816" s="90"/>
      <c r="W816" s="90"/>
      <c r="X816" s="90"/>
      <c r="Y816" s="90"/>
      <c r="Z816" s="90"/>
      <c r="AA816" s="90"/>
      <c r="AB816" s="90"/>
      <c r="AC816" s="90"/>
      <c r="AD816" s="90"/>
      <c r="AE816" s="90"/>
      <c r="AF816" s="90"/>
      <c r="AG816" s="90"/>
      <c r="AH816" s="90"/>
      <c r="AI816" s="90"/>
      <c r="AJ816" s="90"/>
      <c r="AK816" s="90"/>
      <c r="AL816" s="90"/>
      <c r="AM816" s="90"/>
      <c r="AN816" s="90"/>
      <c r="AO816" s="90"/>
      <c r="AP816" s="90"/>
      <c r="AQ816" s="90"/>
      <c r="AR816" s="90"/>
      <c r="AS816" s="90"/>
      <c r="AT816" s="90"/>
      <c r="AU816" s="90"/>
      <c r="AV816" s="90"/>
      <c r="AW816" s="90"/>
      <c r="AX816" s="90"/>
      <c r="AY816" s="90"/>
      <c r="AZ816" s="90"/>
      <c r="BA816" s="90"/>
      <c r="BB816" s="90"/>
      <c r="BC816" s="90"/>
      <c r="BD816" s="90"/>
      <c r="BE816" s="90"/>
      <c r="BF816" s="90"/>
      <c r="BG816" s="90"/>
      <c r="BH816" s="90"/>
      <c r="BI816" s="90"/>
      <c r="BJ816" s="90"/>
      <c r="BK816" s="90"/>
      <c r="BL816" s="90"/>
      <c r="BM816" s="90"/>
      <c r="BN816" s="90"/>
      <c r="BO816" s="90"/>
      <c r="BP816" s="90"/>
      <c r="BQ816" s="90"/>
      <c r="BR816" s="90"/>
      <c r="BS816" s="90"/>
      <c r="BT816" s="90"/>
      <c r="BU816" s="90"/>
      <c r="BV816" s="90"/>
      <c r="BW816" s="90"/>
      <c r="BX816" s="90"/>
      <c r="BY816" s="90"/>
      <c r="BZ816" s="90"/>
      <c r="CA816" s="90"/>
    </row>
    <row r="817" spans="1:79" s="86" customFormat="1" x14ac:dyDescent="0.2">
      <c r="A817" s="150"/>
      <c r="B817" s="95"/>
      <c r="C817" s="95"/>
      <c r="D817" s="131"/>
      <c r="E817" s="160"/>
      <c r="F817" s="90"/>
      <c r="G817" s="90"/>
      <c r="H817" s="90"/>
      <c r="I817" s="90"/>
      <c r="J817" s="90"/>
      <c r="K817" s="90"/>
      <c r="L817" s="90"/>
      <c r="M817" s="90"/>
      <c r="N817" s="90"/>
      <c r="O817" s="90"/>
      <c r="P817" s="90"/>
      <c r="Q817" s="90"/>
      <c r="R817" s="90"/>
      <c r="S817" s="90"/>
      <c r="T817" s="90"/>
      <c r="U817" s="90"/>
      <c r="V817" s="90"/>
      <c r="W817" s="90"/>
      <c r="X817" s="90"/>
      <c r="Y817" s="90"/>
      <c r="Z817" s="90"/>
      <c r="AA817" s="90"/>
      <c r="AB817" s="90"/>
      <c r="AC817" s="90"/>
      <c r="AD817" s="90"/>
      <c r="AE817" s="90"/>
      <c r="AF817" s="90"/>
      <c r="AG817" s="90"/>
      <c r="AH817" s="90"/>
      <c r="AI817" s="90"/>
      <c r="AJ817" s="90"/>
      <c r="AK817" s="90"/>
      <c r="AL817" s="90"/>
      <c r="AM817" s="90"/>
      <c r="AN817" s="90"/>
      <c r="AO817" s="90"/>
      <c r="AP817" s="90"/>
      <c r="AQ817" s="90"/>
      <c r="AR817" s="90"/>
      <c r="AS817" s="90"/>
      <c r="AT817" s="90"/>
      <c r="AU817" s="90"/>
      <c r="AV817" s="90"/>
      <c r="AW817" s="90"/>
      <c r="AX817" s="90"/>
      <c r="AY817" s="90"/>
      <c r="AZ817" s="90"/>
      <c r="BA817" s="90"/>
      <c r="BB817" s="90"/>
      <c r="BC817" s="90"/>
      <c r="BD817" s="90"/>
      <c r="BE817" s="90"/>
      <c r="BF817" s="90"/>
      <c r="BG817" s="90"/>
      <c r="BH817" s="90"/>
      <c r="BI817" s="90"/>
      <c r="BJ817" s="90"/>
      <c r="BK817" s="90"/>
      <c r="BL817" s="90"/>
      <c r="BM817" s="90"/>
      <c r="BN817" s="90"/>
      <c r="BO817" s="90"/>
      <c r="BP817" s="90"/>
      <c r="BQ817" s="90"/>
      <c r="BR817" s="90"/>
      <c r="BS817" s="90"/>
      <c r="BT817" s="90"/>
      <c r="BU817" s="90"/>
      <c r="BV817" s="90"/>
      <c r="BW817" s="90"/>
      <c r="BX817" s="90"/>
      <c r="BY817" s="90"/>
      <c r="BZ817" s="90"/>
      <c r="CA817" s="90"/>
    </row>
    <row r="818" spans="1:79" s="86" customFormat="1" x14ac:dyDescent="0.2">
      <c r="A818" s="150"/>
      <c r="B818" s="95"/>
      <c r="C818" s="95"/>
      <c r="D818" s="131"/>
      <c r="E818" s="160"/>
      <c r="F818" s="90"/>
      <c r="G818" s="90"/>
      <c r="H818" s="90"/>
      <c r="I818" s="90"/>
      <c r="J818" s="90"/>
      <c r="K818" s="90"/>
      <c r="L818" s="90"/>
      <c r="M818" s="90"/>
      <c r="N818" s="90"/>
      <c r="O818" s="90"/>
      <c r="P818" s="90"/>
      <c r="Q818" s="90"/>
      <c r="R818" s="90"/>
      <c r="S818" s="90"/>
      <c r="T818" s="90"/>
      <c r="U818" s="90"/>
      <c r="V818" s="90"/>
      <c r="W818" s="90"/>
      <c r="X818" s="90"/>
      <c r="Y818" s="90"/>
      <c r="Z818" s="90"/>
      <c r="AA818" s="90"/>
      <c r="AB818" s="90"/>
      <c r="AC818" s="90"/>
      <c r="AD818" s="90"/>
      <c r="AE818" s="90"/>
      <c r="AF818" s="90"/>
      <c r="AG818" s="90"/>
      <c r="AH818" s="90"/>
      <c r="AI818" s="90"/>
      <c r="AJ818" s="90"/>
      <c r="AK818" s="90"/>
      <c r="AL818" s="90"/>
      <c r="AM818" s="90"/>
      <c r="AN818" s="90"/>
      <c r="AO818" s="90"/>
      <c r="AP818" s="90"/>
      <c r="AQ818" s="90"/>
      <c r="AR818" s="90"/>
      <c r="AS818" s="90"/>
      <c r="AT818" s="90"/>
      <c r="AU818" s="90"/>
      <c r="AV818" s="90"/>
      <c r="AW818" s="90"/>
      <c r="AX818" s="90"/>
      <c r="AY818" s="90"/>
      <c r="AZ818" s="90"/>
      <c r="BA818" s="90"/>
      <c r="BB818" s="90"/>
      <c r="BC818" s="90"/>
      <c r="BD818" s="90"/>
      <c r="BE818" s="90"/>
      <c r="BF818" s="90"/>
      <c r="BG818" s="90"/>
      <c r="BH818" s="90"/>
      <c r="BI818" s="90"/>
      <c r="BJ818" s="90"/>
      <c r="BK818" s="90"/>
      <c r="BL818" s="90"/>
      <c r="BM818" s="90"/>
      <c r="BN818" s="90"/>
      <c r="BO818" s="90"/>
      <c r="BP818" s="90"/>
      <c r="BQ818" s="90"/>
      <c r="BR818" s="90"/>
      <c r="BS818" s="90"/>
      <c r="BT818" s="90"/>
      <c r="BU818" s="90"/>
      <c r="BV818" s="90"/>
      <c r="BW818" s="90"/>
      <c r="BX818" s="90"/>
      <c r="BY818" s="90"/>
      <c r="BZ818" s="90"/>
      <c r="CA818" s="90"/>
    </row>
    <row r="819" spans="1:79" s="86" customFormat="1" x14ac:dyDescent="0.2">
      <c r="A819" s="150"/>
      <c r="B819" s="95"/>
      <c r="C819" s="95"/>
      <c r="D819" s="131"/>
      <c r="E819" s="160"/>
      <c r="F819" s="90"/>
      <c r="G819" s="90"/>
      <c r="H819" s="90"/>
      <c r="I819" s="90"/>
      <c r="J819" s="90"/>
      <c r="K819" s="90"/>
      <c r="L819" s="90"/>
      <c r="M819" s="90"/>
      <c r="N819" s="90"/>
      <c r="O819" s="90"/>
      <c r="P819" s="90"/>
      <c r="Q819" s="90"/>
      <c r="R819" s="90"/>
      <c r="S819" s="90"/>
      <c r="T819" s="90"/>
      <c r="U819" s="90"/>
      <c r="V819" s="90"/>
      <c r="W819" s="90"/>
      <c r="X819" s="90"/>
      <c r="Y819" s="90"/>
      <c r="Z819" s="90"/>
      <c r="AA819" s="90"/>
      <c r="AB819" s="90"/>
      <c r="AC819" s="90"/>
      <c r="AD819" s="90"/>
      <c r="AE819" s="90"/>
      <c r="AF819" s="90"/>
      <c r="AG819" s="90"/>
      <c r="AH819" s="90"/>
      <c r="AI819" s="90"/>
      <c r="AJ819" s="90"/>
      <c r="AK819" s="90"/>
      <c r="AL819" s="90"/>
      <c r="AM819" s="90"/>
      <c r="AN819" s="90"/>
      <c r="AO819" s="90"/>
      <c r="AP819" s="90"/>
      <c r="AQ819" s="90"/>
      <c r="AR819" s="90"/>
      <c r="AS819" s="90"/>
      <c r="AT819" s="90"/>
      <c r="AU819" s="90"/>
      <c r="AV819" s="90"/>
      <c r="AW819" s="90"/>
      <c r="AX819" s="90"/>
      <c r="AY819" s="90"/>
      <c r="AZ819" s="90"/>
      <c r="BA819" s="90"/>
      <c r="BB819" s="90"/>
      <c r="BC819" s="90"/>
      <c r="BD819" s="90"/>
      <c r="BE819" s="90"/>
      <c r="BF819" s="90"/>
      <c r="BG819" s="90"/>
      <c r="BH819" s="90"/>
      <c r="BI819" s="90"/>
      <c r="BJ819" s="90"/>
      <c r="BK819" s="90"/>
      <c r="BL819" s="90"/>
      <c r="BM819" s="90"/>
      <c r="BN819" s="90"/>
      <c r="BO819" s="90"/>
      <c r="BP819" s="90"/>
      <c r="BQ819" s="90"/>
      <c r="BR819" s="90"/>
      <c r="BS819" s="90"/>
      <c r="BT819" s="90"/>
      <c r="BU819" s="90"/>
      <c r="BV819" s="90"/>
      <c r="BW819" s="90"/>
      <c r="BX819" s="90"/>
      <c r="BY819" s="90"/>
      <c r="BZ819" s="90"/>
      <c r="CA819" s="90"/>
    </row>
    <row r="820" spans="1:79" s="86" customFormat="1" x14ac:dyDescent="0.2">
      <c r="A820" s="150"/>
      <c r="B820" s="95"/>
      <c r="C820" s="95"/>
      <c r="D820" s="131"/>
      <c r="E820" s="160"/>
      <c r="F820" s="90"/>
      <c r="G820" s="90"/>
      <c r="H820" s="90"/>
      <c r="I820" s="90"/>
      <c r="J820" s="90"/>
      <c r="K820" s="90"/>
      <c r="L820" s="90"/>
      <c r="M820" s="90"/>
      <c r="N820" s="90"/>
      <c r="O820" s="90"/>
      <c r="P820" s="90"/>
      <c r="Q820" s="90"/>
      <c r="R820" s="90"/>
      <c r="S820" s="90"/>
      <c r="T820" s="90"/>
      <c r="U820" s="90"/>
      <c r="V820" s="90"/>
      <c r="W820" s="90"/>
      <c r="X820" s="90"/>
      <c r="Y820" s="90"/>
      <c r="Z820" s="90"/>
      <c r="AA820" s="90"/>
      <c r="AB820" s="90"/>
      <c r="AC820" s="90"/>
      <c r="AD820" s="90"/>
      <c r="AE820" s="90"/>
      <c r="AF820" s="90"/>
      <c r="AG820" s="90"/>
      <c r="AH820" s="90"/>
      <c r="AI820" s="90"/>
      <c r="AJ820" s="90"/>
      <c r="AK820" s="90"/>
      <c r="AL820" s="90"/>
      <c r="AM820" s="90"/>
      <c r="AN820" s="90"/>
      <c r="AO820" s="90"/>
      <c r="AP820" s="90"/>
      <c r="AQ820" s="90"/>
      <c r="AR820" s="90"/>
      <c r="AS820" s="90"/>
      <c r="AT820" s="90"/>
      <c r="AU820" s="90"/>
      <c r="AV820" s="90"/>
      <c r="AW820" s="90"/>
      <c r="AX820" s="90"/>
      <c r="AY820" s="90"/>
      <c r="AZ820" s="90"/>
      <c r="BA820" s="90"/>
      <c r="BB820" s="90"/>
      <c r="BC820" s="90"/>
      <c r="BD820" s="90"/>
      <c r="BE820" s="90"/>
      <c r="BF820" s="90"/>
      <c r="BG820" s="90"/>
      <c r="BH820" s="90"/>
      <c r="BI820" s="90"/>
      <c r="BJ820" s="90"/>
      <c r="BK820" s="90"/>
      <c r="BL820" s="90"/>
      <c r="BM820" s="90"/>
      <c r="BN820" s="90"/>
      <c r="BO820" s="90"/>
      <c r="BP820" s="90"/>
      <c r="BQ820" s="90"/>
      <c r="BR820" s="90"/>
      <c r="BS820" s="90"/>
      <c r="BT820" s="90"/>
      <c r="BU820" s="90"/>
      <c r="BV820" s="90"/>
      <c r="BW820" s="90"/>
      <c r="BX820" s="90"/>
      <c r="BY820" s="90"/>
      <c r="BZ820" s="90"/>
      <c r="CA820" s="90"/>
    </row>
    <row r="821" spans="1:79" s="86" customFormat="1" x14ac:dyDescent="0.2">
      <c r="A821" s="150"/>
      <c r="B821" s="95"/>
      <c r="C821" s="95"/>
      <c r="D821" s="131"/>
      <c r="E821" s="160"/>
      <c r="F821" s="90"/>
      <c r="G821" s="90"/>
      <c r="H821" s="90"/>
      <c r="I821" s="90"/>
      <c r="J821" s="90"/>
      <c r="K821" s="90"/>
      <c r="L821" s="90"/>
      <c r="M821" s="90"/>
      <c r="N821" s="90"/>
      <c r="O821" s="90"/>
      <c r="P821" s="90"/>
      <c r="Q821" s="90"/>
      <c r="R821" s="90"/>
      <c r="S821" s="90"/>
      <c r="T821" s="90"/>
      <c r="U821" s="90"/>
      <c r="V821" s="90"/>
      <c r="W821" s="90"/>
      <c r="X821" s="90"/>
      <c r="Y821" s="90"/>
      <c r="Z821" s="90"/>
      <c r="AA821" s="90"/>
      <c r="AB821" s="90"/>
      <c r="AC821" s="90"/>
      <c r="AD821" s="90"/>
      <c r="AE821" s="90"/>
      <c r="AF821" s="90"/>
      <c r="AG821" s="90"/>
      <c r="AH821" s="90"/>
      <c r="AI821" s="90"/>
      <c r="AJ821" s="90"/>
      <c r="AK821" s="90"/>
      <c r="AL821" s="90"/>
      <c r="AM821" s="90"/>
      <c r="AN821" s="90"/>
      <c r="AO821" s="90"/>
      <c r="AP821" s="90"/>
      <c r="AQ821" s="90"/>
      <c r="AR821" s="90"/>
      <c r="AS821" s="90"/>
      <c r="AT821" s="90"/>
      <c r="AU821" s="90"/>
      <c r="AV821" s="90"/>
      <c r="AW821" s="90"/>
      <c r="AX821" s="90"/>
      <c r="AY821" s="90"/>
      <c r="AZ821" s="90"/>
      <c r="BA821" s="90"/>
      <c r="BB821" s="90"/>
      <c r="BC821" s="90"/>
      <c r="BD821" s="90"/>
      <c r="BE821" s="90"/>
      <c r="BF821" s="90"/>
      <c r="BG821" s="90"/>
      <c r="BH821" s="90"/>
      <c r="BI821" s="90"/>
      <c r="BJ821" s="90"/>
      <c r="BK821" s="90"/>
      <c r="BL821" s="90"/>
      <c r="BM821" s="90"/>
      <c r="BN821" s="90"/>
      <c r="BO821" s="90"/>
      <c r="BP821" s="90"/>
      <c r="BQ821" s="90"/>
      <c r="BR821" s="90"/>
      <c r="BS821" s="90"/>
      <c r="BT821" s="90"/>
      <c r="BU821" s="90"/>
      <c r="BV821" s="90"/>
      <c r="BW821" s="90"/>
      <c r="BX821" s="90"/>
      <c r="BY821" s="90"/>
      <c r="BZ821" s="90"/>
      <c r="CA821" s="90"/>
    </row>
    <row r="822" spans="1:79" s="86" customFormat="1" x14ac:dyDescent="0.2">
      <c r="A822" s="150"/>
      <c r="B822" s="95"/>
      <c r="C822" s="95"/>
      <c r="D822" s="131"/>
      <c r="E822" s="160"/>
      <c r="F822" s="90"/>
      <c r="G822" s="90"/>
      <c r="H822" s="90"/>
      <c r="I822" s="90"/>
      <c r="J822" s="90"/>
      <c r="K822" s="90"/>
      <c r="L822" s="90"/>
      <c r="M822" s="90"/>
      <c r="N822" s="90"/>
      <c r="O822" s="90"/>
      <c r="P822" s="90"/>
      <c r="Q822" s="90"/>
      <c r="R822" s="90"/>
      <c r="S822" s="90"/>
      <c r="T822" s="90"/>
      <c r="U822" s="90"/>
      <c r="V822" s="90"/>
      <c r="W822" s="90"/>
      <c r="X822" s="90"/>
      <c r="Y822" s="90"/>
      <c r="Z822" s="90"/>
      <c r="AA822" s="90"/>
      <c r="AB822" s="90"/>
      <c r="AC822" s="90"/>
      <c r="AD822" s="90"/>
      <c r="AE822" s="90"/>
      <c r="AF822" s="90"/>
      <c r="AG822" s="90"/>
      <c r="AH822" s="90"/>
      <c r="AI822" s="90"/>
      <c r="AJ822" s="90"/>
      <c r="AK822" s="90"/>
      <c r="AL822" s="90"/>
      <c r="AM822" s="90"/>
      <c r="AN822" s="90"/>
      <c r="AO822" s="90"/>
      <c r="AP822" s="90"/>
      <c r="AQ822" s="90"/>
      <c r="AR822" s="90"/>
      <c r="AS822" s="90"/>
      <c r="AT822" s="90"/>
      <c r="AU822" s="90"/>
      <c r="AV822" s="90"/>
      <c r="AW822" s="90"/>
      <c r="AX822" s="90"/>
      <c r="AY822" s="90"/>
      <c r="AZ822" s="90"/>
      <c r="BA822" s="90"/>
      <c r="BB822" s="90"/>
      <c r="BC822" s="90"/>
      <c r="BD822" s="90"/>
      <c r="BE822" s="90"/>
      <c r="BF822" s="90"/>
      <c r="BG822" s="90"/>
      <c r="BH822" s="90"/>
      <c r="BI822" s="90"/>
      <c r="BJ822" s="90"/>
      <c r="BK822" s="90"/>
      <c r="BL822" s="90"/>
      <c r="BM822" s="90"/>
      <c r="BN822" s="90"/>
      <c r="BO822" s="90"/>
      <c r="BP822" s="90"/>
      <c r="BQ822" s="90"/>
      <c r="BR822" s="90"/>
      <c r="BS822" s="90"/>
      <c r="BT822" s="90"/>
      <c r="BU822" s="90"/>
      <c r="BV822" s="90"/>
      <c r="BW822" s="90"/>
      <c r="BX822" s="90"/>
      <c r="BY822" s="90"/>
      <c r="BZ822" s="90"/>
      <c r="CA822" s="90"/>
    </row>
    <row r="823" spans="1:79" s="86" customFormat="1" x14ac:dyDescent="0.2">
      <c r="A823" s="150"/>
      <c r="B823" s="95"/>
      <c r="C823" s="95"/>
      <c r="D823" s="131"/>
      <c r="E823" s="160"/>
      <c r="F823" s="90"/>
      <c r="G823" s="90"/>
      <c r="H823" s="90"/>
      <c r="I823" s="90"/>
      <c r="J823" s="90"/>
      <c r="K823" s="90"/>
      <c r="L823" s="90"/>
      <c r="M823" s="90"/>
      <c r="N823" s="90"/>
      <c r="O823" s="90"/>
      <c r="P823" s="90"/>
      <c r="Q823" s="90"/>
      <c r="R823" s="90"/>
      <c r="S823" s="90"/>
      <c r="T823" s="90"/>
      <c r="U823" s="90"/>
      <c r="V823" s="90"/>
      <c r="W823" s="90"/>
      <c r="X823" s="90"/>
      <c r="Y823" s="90"/>
      <c r="Z823" s="90"/>
      <c r="AA823" s="90"/>
      <c r="AB823" s="90"/>
      <c r="AC823" s="90"/>
      <c r="AD823" s="90"/>
      <c r="AE823" s="90"/>
      <c r="AF823" s="90"/>
      <c r="AG823" s="90"/>
      <c r="AH823" s="90"/>
      <c r="AI823" s="90"/>
      <c r="AJ823" s="90"/>
      <c r="AK823" s="90"/>
      <c r="AL823" s="90"/>
      <c r="AM823" s="90"/>
      <c r="AN823" s="90"/>
      <c r="AO823" s="90"/>
      <c r="AP823" s="90"/>
      <c r="AQ823" s="90"/>
      <c r="AR823" s="90"/>
      <c r="AS823" s="90"/>
      <c r="AT823" s="90"/>
      <c r="AU823" s="90"/>
      <c r="AV823" s="90"/>
      <c r="AW823" s="90"/>
      <c r="AX823" s="90"/>
      <c r="AY823" s="90"/>
      <c r="AZ823" s="90"/>
      <c r="BA823" s="90"/>
      <c r="BB823" s="90"/>
      <c r="BC823" s="90"/>
      <c r="BD823" s="90"/>
      <c r="BE823" s="90"/>
      <c r="BF823" s="90"/>
      <c r="BG823" s="90"/>
      <c r="BH823" s="90"/>
      <c r="BI823" s="90"/>
      <c r="BJ823" s="90"/>
      <c r="BK823" s="90"/>
      <c r="BL823" s="90"/>
      <c r="BM823" s="90"/>
      <c r="BN823" s="90"/>
      <c r="BO823" s="90"/>
      <c r="BP823" s="90"/>
      <c r="BQ823" s="90"/>
      <c r="BR823" s="90"/>
      <c r="BS823" s="90"/>
      <c r="BT823" s="90"/>
      <c r="BU823" s="90"/>
      <c r="BV823" s="90"/>
      <c r="BW823" s="90"/>
      <c r="BX823" s="90"/>
      <c r="BY823" s="90"/>
      <c r="BZ823" s="90"/>
      <c r="CA823" s="90"/>
    </row>
    <row r="824" spans="1:79" s="86" customFormat="1" x14ac:dyDescent="0.2">
      <c r="A824" s="150"/>
      <c r="B824" s="95"/>
      <c r="C824" s="95"/>
      <c r="D824" s="131"/>
      <c r="E824" s="160"/>
      <c r="F824" s="90"/>
      <c r="G824" s="90"/>
      <c r="H824" s="90"/>
      <c r="I824" s="90"/>
      <c r="J824" s="90"/>
      <c r="K824" s="90"/>
      <c r="L824" s="90"/>
      <c r="M824" s="90"/>
      <c r="N824" s="90"/>
      <c r="O824" s="90"/>
      <c r="P824" s="90"/>
      <c r="Q824" s="90"/>
      <c r="R824" s="90"/>
      <c r="S824" s="90"/>
      <c r="T824" s="90"/>
      <c r="U824" s="90"/>
      <c r="V824" s="90"/>
      <c r="W824" s="90"/>
      <c r="X824" s="90"/>
      <c r="Y824" s="90"/>
      <c r="Z824" s="90"/>
      <c r="AA824" s="90"/>
      <c r="AB824" s="90"/>
      <c r="AC824" s="90"/>
      <c r="AD824" s="90"/>
      <c r="AE824" s="90"/>
      <c r="AF824" s="90"/>
      <c r="AG824" s="90"/>
      <c r="AH824" s="90"/>
      <c r="AI824" s="90"/>
      <c r="AJ824" s="90"/>
      <c r="AK824" s="90"/>
      <c r="AL824" s="90"/>
      <c r="AM824" s="90"/>
      <c r="AN824" s="90"/>
      <c r="AO824" s="90"/>
      <c r="AP824" s="90"/>
      <c r="AQ824" s="90"/>
      <c r="AR824" s="90"/>
      <c r="AS824" s="90"/>
      <c r="AT824" s="90"/>
      <c r="AU824" s="90"/>
      <c r="AV824" s="90"/>
      <c r="AW824" s="90"/>
      <c r="AX824" s="90"/>
      <c r="AY824" s="90"/>
      <c r="AZ824" s="90"/>
      <c r="BA824" s="90"/>
      <c r="BB824" s="90"/>
      <c r="BC824" s="90"/>
      <c r="BD824" s="90"/>
      <c r="BE824" s="90"/>
      <c r="BF824" s="90"/>
      <c r="BG824" s="90"/>
      <c r="BH824" s="90"/>
      <c r="BI824" s="90"/>
      <c r="BJ824" s="90"/>
      <c r="BK824" s="90"/>
      <c r="BL824" s="90"/>
      <c r="BM824" s="90"/>
      <c r="BN824" s="90"/>
      <c r="BO824" s="90"/>
      <c r="BP824" s="90"/>
      <c r="BQ824" s="90"/>
      <c r="BR824" s="90"/>
      <c r="BS824" s="90"/>
      <c r="BT824" s="90"/>
      <c r="BU824" s="90"/>
      <c r="BV824" s="90"/>
      <c r="BW824" s="90"/>
      <c r="BX824" s="90"/>
      <c r="BY824" s="90"/>
      <c r="BZ824" s="90"/>
      <c r="CA824" s="90"/>
    </row>
    <row r="825" spans="1:79" s="86" customFormat="1" x14ac:dyDescent="0.2">
      <c r="A825" s="150"/>
      <c r="B825" s="95"/>
      <c r="C825" s="95"/>
      <c r="D825" s="131"/>
      <c r="E825" s="160"/>
      <c r="F825" s="90"/>
      <c r="G825" s="90"/>
      <c r="H825" s="90"/>
      <c r="I825" s="90"/>
      <c r="J825" s="90"/>
      <c r="K825" s="90"/>
      <c r="L825" s="90"/>
      <c r="M825" s="90"/>
      <c r="N825" s="90"/>
      <c r="O825" s="90"/>
      <c r="P825" s="90"/>
      <c r="Q825" s="90"/>
      <c r="R825" s="90"/>
      <c r="S825" s="90"/>
      <c r="T825" s="90"/>
      <c r="U825" s="90"/>
      <c r="V825" s="90"/>
      <c r="W825" s="90"/>
      <c r="X825" s="90"/>
      <c r="Y825" s="90"/>
      <c r="Z825" s="90"/>
      <c r="AA825" s="90"/>
      <c r="AB825" s="90"/>
      <c r="AC825" s="90"/>
      <c r="AD825" s="90"/>
      <c r="AE825" s="90"/>
      <c r="AF825" s="90"/>
      <c r="AG825" s="90"/>
      <c r="AH825" s="90"/>
      <c r="AI825" s="90"/>
      <c r="AJ825" s="90"/>
      <c r="AK825" s="90"/>
      <c r="AL825" s="90"/>
      <c r="AM825" s="90"/>
      <c r="AN825" s="90"/>
      <c r="AO825" s="90"/>
      <c r="AP825" s="90"/>
      <c r="AQ825" s="90"/>
      <c r="AR825" s="90"/>
      <c r="AS825" s="90"/>
      <c r="AT825" s="90"/>
      <c r="AU825" s="90"/>
      <c r="AV825" s="90"/>
      <c r="AW825" s="90"/>
      <c r="AX825" s="90"/>
      <c r="AY825" s="90"/>
      <c r="AZ825" s="90"/>
      <c r="BA825" s="90"/>
      <c r="BB825" s="90"/>
      <c r="BC825" s="90"/>
      <c r="BD825" s="90"/>
      <c r="BE825" s="90"/>
      <c r="BF825" s="90"/>
      <c r="BG825" s="90"/>
      <c r="BH825" s="90"/>
      <c r="BI825" s="90"/>
      <c r="BJ825" s="90"/>
      <c r="BK825" s="90"/>
      <c r="BL825" s="90"/>
      <c r="BM825" s="90"/>
      <c r="BN825" s="90"/>
      <c r="BO825" s="90"/>
      <c r="BP825" s="90"/>
      <c r="BQ825" s="90"/>
      <c r="BR825" s="90"/>
      <c r="BS825" s="90"/>
      <c r="BT825" s="90"/>
      <c r="BU825" s="90"/>
      <c r="BV825" s="90"/>
      <c r="BW825" s="90"/>
      <c r="BX825" s="90"/>
      <c r="BY825" s="90"/>
      <c r="BZ825" s="90"/>
      <c r="CA825" s="90"/>
    </row>
    <row r="826" spans="1:79" s="86" customFormat="1" x14ac:dyDescent="0.2">
      <c r="A826" s="150"/>
      <c r="B826" s="95"/>
      <c r="C826" s="95"/>
      <c r="D826" s="131"/>
      <c r="E826" s="160"/>
      <c r="F826" s="90"/>
      <c r="G826" s="90"/>
      <c r="H826" s="90"/>
      <c r="I826" s="90"/>
      <c r="J826" s="90"/>
      <c r="K826" s="90"/>
      <c r="L826" s="90"/>
      <c r="M826" s="90"/>
      <c r="N826" s="90"/>
      <c r="O826" s="90"/>
      <c r="P826" s="90"/>
      <c r="Q826" s="90"/>
      <c r="R826" s="90"/>
      <c r="S826" s="90"/>
      <c r="T826" s="90"/>
      <c r="U826" s="90"/>
      <c r="V826" s="90"/>
      <c r="W826" s="90"/>
      <c r="X826" s="90"/>
      <c r="Y826" s="90"/>
      <c r="Z826" s="90"/>
      <c r="AA826" s="90"/>
      <c r="AB826" s="90"/>
      <c r="AC826" s="90"/>
      <c r="AD826" s="90"/>
      <c r="AE826" s="90"/>
      <c r="AF826" s="90"/>
      <c r="AG826" s="90"/>
      <c r="AH826" s="90"/>
      <c r="AI826" s="90"/>
      <c r="AJ826" s="90"/>
      <c r="AK826" s="90"/>
      <c r="AL826" s="90"/>
      <c r="AM826" s="90"/>
      <c r="AN826" s="90"/>
      <c r="AO826" s="90"/>
      <c r="AP826" s="90"/>
      <c r="AQ826" s="90"/>
      <c r="AR826" s="90"/>
      <c r="AS826" s="90"/>
      <c r="AT826" s="90"/>
      <c r="AU826" s="90"/>
      <c r="AV826" s="90"/>
      <c r="AW826" s="90"/>
      <c r="AX826" s="90"/>
      <c r="AY826" s="90"/>
      <c r="AZ826" s="90"/>
      <c r="BA826" s="90"/>
      <c r="BB826" s="90"/>
      <c r="BC826" s="90"/>
      <c r="BD826" s="90"/>
      <c r="BE826" s="90"/>
      <c r="BF826" s="90"/>
      <c r="BG826" s="90"/>
      <c r="BH826" s="90"/>
      <c r="BI826" s="90"/>
      <c r="BJ826" s="90"/>
      <c r="BK826" s="90"/>
      <c r="BL826" s="90"/>
      <c r="BM826" s="90"/>
      <c r="BN826" s="90"/>
      <c r="BO826" s="90"/>
      <c r="BP826" s="90"/>
      <c r="BQ826" s="90"/>
      <c r="BR826" s="90"/>
      <c r="BS826" s="90"/>
      <c r="BT826" s="90"/>
      <c r="BU826" s="90"/>
      <c r="BV826" s="90"/>
      <c r="BW826" s="90"/>
      <c r="BX826" s="90"/>
      <c r="BY826" s="90"/>
      <c r="BZ826" s="90"/>
      <c r="CA826" s="90"/>
    </row>
    <row r="827" spans="1:79" s="86" customFormat="1" x14ac:dyDescent="0.2">
      <c r="A827" s="150"/>
      <c r="B827" s="95"/>
      <c r="C827" s="95"/>
      <c r="D827" s="131"/>
      <c r="E827" s="160"/>
      <c r="F827" s="90"/>
      <c r="G827" s="90"/>
      <c r="H827" s="90"/>
      <c r="I827" s="90"/>
      <c r="J827" s="90"/>
      <c r="K827" s="90"/>
      <c r="L827" s="90"/>
      <c r="M827" s="90"/>
      <c r="N827" s="90"/>
      <c r="O827" s="90"/>
      <c r="P827" s="90"/>
      <c r="Q827" s="90"/>
      <c r="R827" s="90"/>
      <c r="S827" s="90"/>
      <c r="T827" s="90"/>
      <c r="U827" s="90"/>
      <c r="V827" s="90"/>
      <c r="W827" s="90"/>
      <c r="X827" s="90"/>
      <c r="Y827" s="90"/>
      <c r="Z827" s="90"/>
      <c r="AA827" s="90"/>
      <c r="AB827" s="90"/>
      <c r="AC827" s="90"/>
      <c r="AD827" s="90"/>
      <c r="AE827" s="90"/>
      <c r="AF827" s="90"/>
      <c r="AG827" s="90"/>
      <c r="AH827" s="90"/>
      <c r="AI827" s="90"/>
      <c r="AJ827" s="90"/>
      <c r="AK827" s="90"/>
      <c r="AL827" s="90"/>
      <c r="AM827" s="90"/>
      <c r="AN827" s="90"/>
      <c r="AO827" s="90"/>
      <c r="AP827" s="90"/>
      <c r="AQ827" s="90"/>
      <c r="AR827" s="90"/>
      <c r="AS827" s="90"/>
      <c r="AT827" s="90"/>
      <c r="AU827" s="90"/>
      <c r="AV827" s="90"/>
      <c r="AW827" s="90"/>
      <c r="AX827" s="90"/>
      <c r="AY827" s="90"/>
      <c r="AZ827" s="90"/>
      <c r="BA827" s="90"/>
      <c r="BB827" s="90"/>
      <c r="BC827" s="90"/>
      <c r="BD827" s="90"/>
      <c r="BE827" s="90"/>
      <c r="BF827" s="90"/>
      <c r="BG827" s="90"/>
      <c r="BH827" s="90"/>
      <c r="BI827" s="90"/>
      <c r="BJ827" s="90"/>
      <c r="BK827" s="90"/>
      <c r="BL827" s="90"/>
      <c r="BM827" s="90"/>
      <c r="BN827" s="90"/>
      <c r="BO827" s="90"/>
      <c r="BP827" s="90"/>
      <c r="BQ827" s="90"/>
      <c r="BR827" s="90"/>
      <c r="BS827" s="90"/>
      <c r="BT827" s="90"/>
      <c r="BU827" s="90"/>
      <c r="BV827" s="90"/>
      <c r="BW827" s="90"/>
      <c r="BX827" s="90"/>
      <c r="BY827" s="90"/>
      <c r="BZ827" s="90"/>
      <c r="CA827" s="90"/>
    </row>
    <row r="828" spans="1:79" s="86" customFormat="1" x14ac:dyDescent="0.2">
      <c r="A828" s="150"/>
      <c r="B828" s="95"/>
      <c r="C828" s="95"/>
      <c r="D828" s="131"/>
      <c r="E828" s="160"/>
      <c r="F828" s="90"/>
      <c r="G828" s="90"/>
      <c r="H828" s="90"/>
      <c r="I828" s="90"/>
      <c r="J828" s="90"/>
      <c r="K828" s="90"/>
      <c r="L828" s="90"/>
      <c r="M828" s="90"/>
      <c r="N828" s="90"/>
      <c r="O828" s="90"/>
      <c r="P828" s="90"/>
      <c r="Q828" s="90"/>
      <c r="R828" s="90"/>
      <c r="S828" s="90"/>
      <c r="T828" s="90"/>
      <c r="U828" s="90"/>
      <c r="V828" s="90"/>
      <c r="W828" s="90"/>
      <c r="X828" s="90"/>
      <c r="Y828" s="90"/>
      <c r="Z828" s="90"/>
      <c r="AA828" s="90"/>
      <c r="AB828" s="90"/>
      <c r="AC828" s="90"/>
      <c r="AD828" s="90"/>
      <c r="AE828" s="90"/>
      <c r="AF828" s="90"/>
      <c r="AG828" s="90"/>
      <c r="AH828" s="90"/>
      <c r="AI828" s="90"/>
      <c r="AJ828" s="90"/>
      <c r="AK828" s="90"/>
      <c r="AL828" s="90"/>
      <c r="AM828" s="90"/>
      <c r="AN828" s="90"/>
      <c r="AO828" s="90"/>
      <c r="AP828" s="90"/>
      <c r="AQ828" s="90"/>
      <c r="AR828" s="90"/>
      <c r="AS828" s="90"/>
      <c r="AT828" s="90"/>
      <c r="AU828" s="90"/>
      <c r="AV828" s="90"/>
      <c r="AW828" s="90"/>
      <c r="AX828" s="90"/>
      <c r="AY828" s="90"/>
      <c r="AZ828" s="90"/>
      <c r="BA828" s="90"/>
      <c r="BB828" s="90"/>
      <c r="BC828" s="90"/>
      <c r="BD828" s="90"/>
      <c r="BE828" s="90"/>
      <c r="BF828" s="90"/>
      <c r="BG828" s="90"/>
      <c r="BH828" s="90"/>
      <c r="BI828" s="90"/>
      <c r="BJ828" s="90"/>
      <c r="BK828" s="90"/>
      <c r="BL828" s="90"/>
      <c r="BM828" s="90"/>
      <c r="BN828" s="90"/>
      <c r="BO828" s="90"/>
      <c r="BP828" s="90"/>
      <c r="BQ828" s="90"/>
      <c r="BR828" s="90"/>
      <c r="BS828" s="90"/>
      <c r="BT828" s="90"/>
      <c r="BU828" s="90"/>
      <c r="BV828" s="90"/>
      <c r="BW828" s="90"/>
      <c r="BX828" s="90"/>
      <c r="BY828" s="90"/>
      <c r="BZ828" s="90"/>
      <c r="CA828" s="90"/>
    </row>
    <row r="829" spans="1:79" s="86" customFormat="1" x14ac:dyDescent="0.2">
      <c r="A829" s="150"/>
      <c r="B829" s="95"/>
      <c r="C829" s="95"/>
      <c r="D829" s="131"/>
      <c r="E829" s="160"/>
      <c r="F829" s="90"/>
      <c r="G829" s="90"/>
      <c r="H829" s="90"/>
      <c r="I829" s="90"/>
      <c r="J829" s="90"/>
      <c r="K829" s="90"/>
      <c r="L829" s="90"/>
      <c r="M829" s="90"/>
      <c r="N829" s="90"/>
      <c r="O829" s="90"/>
      <c r="P829" s="90"/>
      <c r="Q829" s="90"/>
      <c r="R829" s="90"/>
      <c r="S829" s="90"/>
      <c r="T829" s="90"/>
      <c r="U829" s="90"/>
      <c r="V829" s="90"/>
      <c r="W829" s="90"/>
      <c r="X829" s="90"/>
      <c r="Y829" s="90"/>
      <c r="Z829" s="90"/>
      <c r="AA829" s="90"/>
      <c r="AB829" s="90"/>
      <c r="AC829" s="90"/>
      <c r="AD829" s="90"/>
      <c r="AE829" s="90"/>
      <c r="AF829" s="90"/>
      <c r="AG829" s="90"/>
      <c r="AH829" s="90"/>
      <c r="AI829" s="90"/>
      <c r="AJ829" s="90"/>
      <c r="AK829" s="90"/>
      <c r="AL829" s="90"/>
      <c r="AM829" s="90"/>
      <c r="AN829" s="90"/>
      <c r="AO829" s="90"/>
      <c r="AP829" s="90"/>
      <c r="AQ829" s="90"/>
      <c r="AR829" s="90"/>
      <c r="AS829" s="90"/>
      <c r="AT829" s="90"/>
      <c r="AU829" s="90"/>
      <c r="AV829" s="90"/>
      <c r="AW829" s="90"/>
      <c r="AX829" s="90"/>
      <c r="AY829" s="90"/>
      <c r="AZ829" s="90"/>
      <c r="BA829" s="90"/>
      <c r="BB829" s="90"/>
      <c r="BC829" s="90"/>
      <c r="BD829" s="90"/>
      <c r="BE829" s="90"/>
      <c r="BF829" s="90"/>
      <c r="BG829" s="90"/>
      <c r="BH829" s="90"/>
      <c r="BI829" s="90"/>
      <c r="BJ829" s="90"/>
      <c r="BK829" s="90"/>
      <c r="BL829" s="90"/>
      <c r="BM829" s="90"/>
      <c r="BN829" s="90"/>
      <c r="BO829" s="90"/>
      <c r="BP829" s="90"/>
      <c r="BQ829" s="90"/>
      <c r="BR829" s="90"/>
      <c r="BS829" s="90"/>
      <c r="BT829" s="90"/>
      <c r="BU829" s="90"/>
      <c r="BV829" s="90"/>
      <c r="BW829" s="90"/>
      <c r="BX829" s="90"/>
      <c r="BY829" s="90"/>
      <c r="BZ829" s="90"/>
      <c r="CA829" s="90"/>
    </row>
    <row r="830" spans="1:79" s="86" customFormat="1" x14ac:dyDescent="0.2">
      <c r="A830" s="150"/>
      <c r="B830" s="95"/>
      <c r="C830" s="95"/>
      <c r="D830" s="131"/>
      <c r="E830" s="160"/>
      <c r="F830" s="90"/>
      <c r="G830" s="90"/>
      <c r="H830" s="90"/>
      <c r="I830" s="90"/>
      <c r="J830" s="90"/>
      <c r="K830" s="90"/>
      <c r="L830" s="90"/>
      <c r="M830" s="90"/>
      <c r="N830" s="90"/>
      <c r="O830" s="90"/>
      <c r="P830" s="90"/>
      <c r="Q830" s="90"/>
      <c r="R830" s="90"/>
      <c r="S830" s="90"/>
      <c r="T830" s="90"/>
      <c r="U830" s="90"/>
      <c r="V830" s="90"/>
      <c r="W830" s="90"/>
      <c r="X830" s="90"/>
      <c r="Y830" s="90"/>
      <c r="Z830" s="90"/>
      <c r="AA830" s="90"/>
      <c r="AB830" s="90"/>
      <c r="AC830" s="90"/>
      <c r="AD830" s="90"/>
      <c r="AE830" s="90"/>
      <c r="AF830" s="90"/>
      <c r="AG830" s="90"/>
      <c r="AH830" s="90"/>
      <c r="AI830" s="90"/>
      <c r="AJ830" s="90"/>
      <c r="AK830" s="90"/>
      <c r="AL830" s="90"/>
      <c r="AM830" s="90"/>
      <c r="AN830" s="90"/>
      <c r="AO830" s="90"/>
      <c r="AP830" s="90"/>
      <c r="AQ830" s="90"/>
      <c r="AR830" s="90"/>
      <c r="AS830" s="90"/>
      <c r="AT830" s="90"/>
      <c r="AU830" s="90"/>
      <c r="AV830" s="90"/>
      <c r="AW830" s="90"/>
      <c r="AX830" s="90"/>
      <c r="AY830" s="90"/>
      <c r="AZ830" s="90"/>
      <c r="BA830" s="90"/>
      <c r="BB830" s="90"/>
      <c r="BC830" s="90"/>
      <c r="BD830" s="90"/>
      <c r="BE830" s="90"/>
      <c r="BF830" s="90"/>
      <c r="BG830" s="90"/>
      <c r="BH830" s="90"/>
      <c r="BI830" s="90"/>
      <c r="BJ830" s="90"/>
      <c r="BK830" s="90"/>
      <c r="BL830" s="90"/>
      <c r="BM830" s="90"/>
      <c r="BN830" s="90"/>
      <c r="BO830" s="90"/>
      <c r="BP830" s="90"/>
      <c r="BQ830" s="90"/>
      <c r="BR830" s="90"/>
      <c r="BS830" s="90"/>
      <c r="BT830" s="90"/>
      <c r="BU830" s="90"/>
      <c r="BV830" s="90"/>
      <c r="BW830" s="90"/>
      <c r="BX830" s="90"/>
      <c r="BY830" s="90"/>
      <c r="BZ830" s="90"/>
      <c r="CA830" s="90"/>
    </row>
    <row r="831" spans="1:79" s="86" customFormat="1" x14ac:dyDescent="0.2">
      <c r="A831" s="150"/>
      <c r="B831" s="95"/>
      <c r="C831" s="95"/>
      <c r="D831" s="131"/>
      <c r="E831" s="160"/>
      <c r="F831" s="90"/>
      <c r="G831" s="90"/>
      <c r="H831" s="90"/>
      <c r="I831" s="90"/>
      <c r="J831" s="90"/>
      <c r="K831" s="90"/>
      <c r="L831" s="90"/>
      <c r="M831" s="90"/>
      <c r="N831" s="90"/>
      <c r="O831" s="90"/>
      <c r="P831" s="90"/>
      <c r="Q831" s="90"/>
      <c r="R831" s="90"/>
      <c r="S831" s="90"/>
      <c r="T831" s="90"/>
      <c r="U831" s="90"/>
      <c r="V831" s="90"/>
      <c r="W831" s="90"/>
      <c r="X831" s="90"/>
      <c r="Y831" s="90"/>
      <c r="Z831" s="90"/>
      <c r="AA831" s="90"/>
      <c r="AB831" s="90"/>
      <c r="AC831" s="90"/>
      <c r="AD831" s="90"/>
      <c r="AE831" s="90"/>
      <c r="AF831" s="90"/>
      <c r="AG831" s="90"/>
      <c r="AH831" s="90"/>
      <c r="AI831" s="90"/>
      <c r="AJ831" s="90"/>
      <c r="AK831" s="90"/>
      <c r="AL831" s="90"/>
      <c r="AM831" s="90"/>
      <c r="AN831" s="90"/>
      <c r="AO831" s="90"/>
      <c r="AP831" s="90"/>
      <c r="AQ831" s="90"/>
      <c r="AR831" s="90"/>
      <c r="AS831" s="90"/>
      <c r="AT831" s="90"/>
      <c r="AU831" s="90"/>
      <c r="AV831" s="90"/>
      <c r="AW831" s="90"/>
      <c r="AX831" s="90"/>
      <c r="AY831" s="90"/>
      <c r="AZ831" s="90"/>
      <c r="BA831" s="90"/>
      <c r="BB831" s="90"/>
      <c r="BC831" s="90"/>
      <c r="BD831" s="90"/>
      <c r="BE831" s="90"/>
      <c r="BF831" s="90"/>
      <c r="BG831" s="90"/>
      <c r="BH831" s="90"/>
      <c r="BI831" s="90"/>
      <c r="BJ831" s="90"/>
      <c r="BK831" s="90"/>
      <c r="BL831" s="90"/>
      <c r="BM831" s="90"/>
      <c r="BN831" s="90"/>
      <c r="BO831" s="90"/>
      <c r="BP831" s="90"/>
      <c r="BQ831" s="90"/>
      <c r="BR831" s="90"/>
      <c r="BS831" s="90"/>
      <c r="BT831" s="90"/>
      <c r="BU831" s="90"/>
      <c r="BV831" s="90"/>
      <c r="BW831" s="90"/>
      <c r="BX831" s="90"/>
      <c r="BY831" s="90"/>
      <c r="BZ831" s="90"/>
      <c r="CA831" s="90"/>
    </row>
    <row r="832" spans="1:79" s="86" customFormat="1" x14ac:dyDescent="0.2">
      <c r="A832" s="150"/>
      <c r="B832" s="95"/>
      <c r="C832" s="95"/>
      <c r="D832" s="131"/>
      <c r="E832" s="160"/>
      <c r="F832" s="90"/>
      <c r="G832" s="90"/>
      <c r="H832" s="90"/>
      <c r="I832" s="90"/>
      <c r="J832" s="90"/>
      <c r="K832" s="90"/>
      <c r="L832" s="90"/>
      <c r="M832" s="90"/>
      <c r="N832" s="90"/>
      <c r="O832" s="90"/>
      <c r="P832" s="90"/>
      <c r="Q832" s="90"/>
      <c r="R832" s="90"/>
      <c r="S832" s="90"/>
      <c r="T832" s="90"/>
      <c r="U832" s="90"/>
      <c r="V832" s="90"/>
      <c r="W832" s="90"/>
      <c r="X832" s="90"/>
      <c r="Y832" s="90"/>
      <c r="Z832" s="90"/>
      <c r="AA832" s="90"/>
      <c r="AB832" s="90"/>
      <c r="AC832" s="90"/>
      <c r="AD832" s="90"/>
      <c r="AE832" s="90"/>
      <c r="AF832" s="90"/>
      <c r="AG832" s="90"/>
      <c r="AH832" s="90"/>
      <c r="AI832" s="90"/>
      <c r="AJ832" s="90"/>
      <c r="AK832" s="90"/>
      <c r="AL832" s="90"/>
      <c r="AM832" s="90"/>
      <c r="AN832" s="90"/>
      <c r="AO832" s="90"/>
      <c r="AP832" s="90"/>
      <c r="AQ832" s="90"/>
      <c r="AR832" s="90"/>
      <c r="AS832" s="90"/>
      <c r="AT832" s="90"/>
      <c r="AU832" s="90"/>
      <c r="AV832" s="90"/>
      <c r="AW832" s="90"/>
      <c r="AX832" s="90"/>
      <c r="AY832" s="90"/>
      <c r="AZ832" s="90"/>
      <c r="BA832" s="90"/>
      <c r="BB832" s="90"/>
      <c r="BC832" s="90"/>
      <c r="BD832" s="90"/>
      <c r="BE832" s="90"/>
      <c r="BF832" s="90"/>
      <c r="BG832" s="90"/>
      <c r="BH832" s="90"/>
      <c r="BI832" s="90"/>
      <c r="BJ832" s="90"/>
      <c r="BK832" s="90"/>
      <c r="BL832" s="90"/>
      <c r="BM832" s="90"/>
      <c r="BN832" s="90"/>
      <c r="BO832" s="90"/>
      <c r="BP832" s="90"/>
      <c r="BQ832" s="90"/>
      <c r="BR832" s="90"/>
      <c r="BS832" s="90"/>
      <c r="BT832" s="90"/>
      <c r="BU832" s="90"/>
      <c r="BV832" s="90"/>
      <c r="BW832" s="90"/>
      <c r="BX832" s="90"/>
      <c r="BY832" s="90"/>
      <c r="BZ832" s="90"/>
      <c r="CA832" s="90"/>
    </row>
    <row r="833" spans="1:79" s="86" customFormat="1" x14ac:dyDescent="0.2">
      <c r="A833" s="150"/>
      <c r="B833" s="95"/>
      <c r="C833" s="95"/>
      <c r="D833" s="131"/>
      <c r="E833" s="160"/>
      <c r="F833" s="90"/>
      <c r="G833" s="90"/>
      <c r="H833" s="90"/>
      <c r="I833" s="90"/>
      <c r="J833" s="90"/>
      <c r="K833" s="90"/>
      <c r="L833" s="90"/>
      <c r="M833" s="90"/>
      <c r="N833" s="90"/>
      <c r="O833" s="90"/>
      <c r="P833" s="90"/>
      <c r="Q833" s="90"/>
      <c r="R833" s="90"/>
      <c r="S833" s="90"/>
      <c r="T833" s="90"/>
      <c r="U833" s="90"/>
      <c r="V833" s="90"/>
      <c r="W833" s="90"/>
      <c r="X833" s="90"/>
      <c r="Y833" s="90"/>
      <c r="Z833" s="90"/>
      <c r="AA833" s="90"/>
      <c r="AB833" s="90"/>
      <c r="AC833" s="90"/>
      <c r="AD833" s="90"/>
      <c r="AE833" s="90"/>
      <c r="AF833" s="90"/>
      <c r="AG833" s="90"/>
      <c r="AH833" s="90"/>
      <c r="AI833" s="90"/>
      <c r="AJ833" s="90"/>
      <c r="AK833" s="90"/>
      <c r="AL833" s="90"/>
      <c r="AM833" s="90"/>
      <c r="AN833" s="90"/>
      <c r="AO833" s="90"/>
      <c r="AP833" s="90"/>
      <c r="AQ833" s="90"/>
      <c r="AR833" s="90"/>
      <c r="AS833" s="90"/>
      <c r="AT833" s="90"/>
      <c r="AU833" s="90"/>
      <c r="AV833" s="90"/>
      <c r="AW833" s="90"/>
      <c r="AX833" s="90"/>
      <c r="AY833" s="90"/>
      <c r="AZ833" s="90"/>
      <c r="BA833" s="90"/>
      <c r="BB833" s="90"/>
      <c r="BC833" s="90"/>
      <c r="BD833" s="90"/>
      <c r="BE833" s="90"/>
      <c r="BF833" s="90"/>
      <c r="BG833" s="90"/>
      <c r="BH833" s="90"/>
      <c r="BI833" s="90"/>
      <c r="BJ833" s="90"/>
      <c r="BK833" s="90"/>
      <c r="BL833" s="90"/>
      <c r="BM833" s="90"/>
      <c r="BN833" s="90"/>
      <c r="BO833" s="90"/>
      <c r="BP833" s="90"/>
      <c r="BQ833" s="90"/>
      <c r="BR833" s="90"/>
      <c r="BS833" s="90"/>
      <c r="BT833" s="90"/>
      <c r="BU833" s="90"/>
      <c r="BV833" s="90"/>
      <c r="BW833" s="90"/>
      <c r="BX833" s="90"/>
      <c r="BY833" s="90"/>
      <c r="BZ833" s="90"/>
      <c r="CA833" s="90"/>
    </row>
    <row r="834" spans="1:79" s="86" customFormat="1" x14ac:dyDescent="0.2">
      <c r="A834" s="150"/>
      <c r="B834" s="95"/>
      <c r="C834" s="95"/>
      <c r="D834" s="131"/>
      <c r="E834" s="160"/>
      <c r="F834" s="90"/>
      <c r="G834" s="90"/>
      <c r="H834" s="90"/>
      <c r="I834" s="90"/>
      <c r="J834" s="90"/>
      <c r="K834" s="90"/>
      <c r="L834" s="90"/>
      <c r="M834" s="90"/>
      <c r="N834" s="90"/>
      <c r="O834" s="90"/>
      <c r="P834" s="90"/>
      <c r="Q834" s="90"/>
      <c r="R834" s="90"/>
      <c r="S834" s="90"/>
      <c r="T834" s="90"/>
      <c r="U834" s="90"/>
      <c r="V834" s="90"/>
      <c r="W834" s="90"/>
      <c r="X834" s="90"/>
      <c r="Y834" s="90"/>
      <c r="Z834" s="90"/>
      <c r="AA834" s="90"/>
      <c r="AB834" s="90"/>
      <c r="AC834" s="90"/>
      <c r="AD834" s="90"/>
      <c r="AE834" s="90"/>
      <c r="AF834" s="90"/>
      <c r="AG834" s="90"/>
      <c r="AH834" s="90"/>
      <c r="AI834" s="90"/>
      <c r="AJ834" s="90"/>
      <c r="AK834" s="90"/>
      <c r="AL834" s="90"/>
      <c r="AM834" s="90"/>
      <c r="AN834" s="90"/>
      <c r="AO834" s="90"/>
      <c r="AP834" s="90"/>
      <c r="AQ834" s="90"/>
      <c r="AR834" s="90"/>
      <c r="AS834" s="90"/>
      <c r="AT834" s="90"/>
      <c r="AU834" s="90"/>
      <c r="AV834" s="90"/>
      <c r="AW834" s="90"/>
      <c r="AX834" s="90"/>
      <c r="AY834" s="90"/>
      <c r="AZ834" s="90"/>
      <c r="BA834" s="90"/>
      <c r="BB834" s="90"/>
      <c r="BC834" s="90"/>
      <c r="BD834" s="90"/>
      <c r="BE834" s="90"/>
      <c r="BF834" s="90"/>
      <c r="BG834" s="90"/>
      <c r="BH834" s="90"/>
      <c r="BI834" s="90"/>
      <c r="BJ834" s="90"/>
      <c r="BK834" s="90"/>
      <c r="BL834" s="90"/>
      <c r="BM834" s="90"/>
      <c r="BN834" s="90"/>
      <c r="BO834" s="90"/>
      <c r="BP834" s="90"/>
      <c r="BQ834" s="90"/>
      <c r="BR834" s="90"/>
      <c r="BS834" s="90"/>
      <c r="BT834" s="90"/>
      <c r="BU834" s="90"/>
      <c r="BV834" s="90"/>
      <c r="BW834" s="90"/>
      <c r="BX834" s="90"/>
      <c r="BY834" s="90"/>
      <c r="BZ834" s="90"/>
      <c r="CA834" s="90"/>
    </row>
    <row r="835" spans="1:79" s="86" customFormat="1" x14ac:dyDescent="0.2">
      <c r="A835" s="150"/>
      <c r="B835" s="95"/>
      <c r="C835" s="95"/>
      <c r="D835" s="131"/>
      <c r="E835" s="160"/>
      <c r="F835" s="90"/>
      <c r="G835" s="90"/>
      <c r="H835" s="90"/>
      <c r="I835" s="90"/>
      <c r="J835" s="90"/>
      <c r="K835" s="90"/>
      <c r="L835" s="90"/>
      <c r="M835" s="90"/>
      <c r="N835" s="90"/>
      <c r="O835" s="90"/>
      <c r="P835" s="90"/>
      <c r="Q835" s="90"/>
      <c r="R835" s="90"/>
      <c r="S835" s="90"/>
      <c r="T835" s="90"/>
      <c r="U835" s="90"/>
      <c r="V835" s="90"/>
      <c r="W835" s="90"/>
      <c r="X835" s="90"/>
      <c r="Y835" s="90"/>
      <c r="Z835" s="90"/>
      <c r="AA835" s="90"/>
      <c r="AB835" s="90"/>
      <c r="AC835" s="90"/>
      <c r="AD835" s="90"/>
      <c r="AE835" s="90"/>
      <c r="AF835" s="90"/>
      <c r="AG835" s="90"/>
      <c r="AH835" s="90"/>
      <c r="AI835" s="90"/>
      <c r="AJ835" s="90"/>
      <c r="AK835" s="90"/>
      <c r="AL835" s="90"/>
      <c r="AM835" s="90"/>
      <c r="AN835" s="90"/>
      <c r="AO835" s="90"/>
      <c r="AP835" s="90"/>
      <c r="AQ835" s="90"/>
      <c r="AR835" s="90"/>
      <c r="AS835" s="90"/>
      <c r="AT835" s="90"/>
      <c r="AU835" s="90"/>
      <c r="AV835" s="90"/>
      <c r="AW835" s="90"/>
      <c r="AX835" s="90"/>
      <c r="AY835" s="90"/>
      <c r="AZ835" s="90"/>
      <c r="BA835" s="90"/>
      <c r="BB835" s="90"/>
      <c r="BC835" s="90"/>
      <c r="BD835" s="90"/>
      <c r="BE835" s="90"/>
      <c r="BF835" s="90"/>
      <c r="BG835" s="90"/>
      <c r="BH835" s="90"/>
      <c r="BI835" s="90"/>
      <c r="BJ835" s="90"/>
      <c r="BK835" s="90"/>
      <c r="BL835" s="90"/>
      <c r="BM835" s="90"/>
      <c r="BN835" s="90"/>
      <c r="BO835" s="90"/>
      <c r="BP835" s="90"/>
      <c r="BQ835" s="90"/>
      <c r="BR835" s="90"/>
      <c r="BS835" s="90"/>
      <c r="BT835" s="90"/>
      <c r="BU835" s="90"/>
      <c r="BV835" s="90"/>
      <c r="BW835" s="90"/>
      <c r="BX835" s="90"/>
      <c r="BY835" s="90"/>
      <c r="BZ835" s="90"/>
      <c r="CA835" s="90"/>
    </row>
    <row r="836" spans="1:79" s="86" customFormat="1" x14ac:dyDescent="0.2">
      <c r="A836" s="150"/>
      <c r="B836" s="95"/>
      <c r="C836" s="95"/>
      <c r="D836" s="131"/>
      <c r="E836" s="160"/>
      <c r="F836" s="90"/>
      <c r="G836" s="90"/>
      <c r="H836" s="90"/>
      <c r="I836" s="90"/>
      <c r="J836" s="90"/>
      <c r="K836" s="90"/>
      <c r="L836" s="90"/>
      <c r="M836" s="90"/>
      <c r="N836" s="90"/>
      <c r="O836" s="90"/>
      <c r="P836" s="90"/>
      <c r="Q836" s="90"/>
      <c r="R836" s="90"/>
      <c r="S836" s="90"/>
      <c r="T836" s="90"/>
      <c r="U836" s="90"/>
      <c r="V836" s="90"/>
      <c r="W836" s="90"/>
      <c r="X836" s="90"/>
      <c r="Y836" s="90"/>
      <c r="Z836" s="90"/>
      <c r="AA836" s="90"/>
      <c r="AB836" s="90"/>
      <c r="AC836" s="90"/>
      <c r="AD836" s="90"/>
      <c r="AE836" s="90"/>
      <c r="AF836" s="90"/>
      <c r="AG836" s="90"/>
      <c r="AH836" s="90"/>
      <c r="AI836" s="90"/>
      <c r="AJ836" s="90"/>
      <c r="AK836" s="90"/>
      <c r="AL836" s="90"/>
      <c r="AM836" s="90"/>
      <c r="AN836" s="90"/>
      <c r="AO836" s="90"/>
      <c r="AP836" s="90"/>
      <c r="AQ836" s="90"/>
      <c r="AR836" s="90"/>
      <c r="AS836" s="90"/>
      <c r="AT836" s="90"/>
      <c r="AU836" s="90"/>
      <c r="AV836" s="90"/>
      <c r="AW836" s="90"/>
      <c r="AX836" s="90"/>
      <c r="AY836" s="90"/>
      <c r="AZ836" s="90"/>
      <c r="BA836" s="90"/>
      <c r="BB836" s="90"/>
      <c r="BC836" s="90"/>
      <c r="BD836" s="90"/>
      <c r="BE836" s="90"/>
      <c r="BF836" s="90"/>
      <c r="BG836" s="90"/>
      <c r="BH836" s="90"/>
      <c r="BI836" s="90"/>
      <c r="BJ836" s="90"/>
      <c r="BK836" s="90"/>
      <c r="BL836" s="90"/>
      <c r="BM836" s="90"/>
      <c r="BN836" s="90"/>
      <c r="BO836" s="90"/>
      <c r="BP836" s="90"/>
      <c r="BQ836" s="90"/>
      <c r="BR836" s="90"/>
      <c r="BS836" s="90"/>
      <c r="BT836" s="90"/>
      <c r="BU836" s="90"/>
      <c r="BV836" s="90"/>
      <c r="BW836" s="90"/>
      <c r="BX836" s="90"/>
      <c r="BY836" s="90"/>
      <c r="BZ836" s="90"/>
      <c r="CA836" s="90"/>
    </row>
    <row r="837" spans="1:79" s="86" customFormat="1" x14ac:dyDescent="0.2">
      <c r="A837" s="150"/>
      <c r="B837" s="95"/>
      <c r="C837" s="95"/>
      <c r="D837" s="131"/>
      <c r="E837" s="160"/>
      <c r="F837" s="90"/>
      <c r="G837" s="90"/>
      <c r="H837" s="90"/>
      <c r="I837" s="90"/>
      <c r="J837" s="90"/>
      <c r="K837" s="90"/>
      <c r="L837" s="90"/>
      <c r="M837" s="90"/>
      <c r="N837" s="90"/>
      <c r="O837" s="90"/>
      <c r="P837" s="90"/>
      <c r="Q837" s="90"/>
      <c r="R837" s="90"/>
      <c r="S837" s="90"/>
      <c r="T837" s="90"/>
      <c r="U837" s="90"/>
      <c r="V837" s="90"/>
      <c r="W837" s="90"/>
      <c r="X837" s="90"/>
      <c r="Y837" s="90"/>
      <c r="Z837" s="90"/>
      <c r="AA837" s="90"/>
      <c r="AB837" s="90"/>
      <c r="AC837" s="90"/>
      <c r="AD837" s="90"/>
      <c r="AE837" s="90"/>
      <c r="AF837" s="90"/>
      <c r="AG837" s="90"/>
      <c r="AH837" s="90"/>
      <c r="AI837" s="90"/>
      <c r="AJ837" s="90"/>
      <c r="AK837" s="90"/>
      <c r="AL837" s="90"/>
      <c r="AM837" s="90"/>
      <c r="AN837" s="90"/>
      <c r="AO837" s="90"/>
      <c r="AP837" s="90"/>
      <c r="AQ837" s="90"/>
      <c r="AR837" s="90"/>
      <c r="AS837" s="90"/>
      <c r="AT837" s="90"/>
      <c r="AU837" s="90"/>
      <c r="AV837" s="90"/>
      <c r="AW837" s="90"/>
      <c r="AX837" s="90"/>
      <c r="AY837" s="90"/>
      <c r="AZ837" s="90"/>
      <c r="BA837" s="90"/>
      <c r="BB837" s="90"/>
      <c r="BC837" s="90"/>
      <c r="BD837" s="90"/>
      <c r="BE837" s="90"/>
      <c r="BF837" s="90"/>
      <c r="BG837" s="90"/>
      <c r="BH837" s="90"/>
      <c r="BI837" s="90"/>
      <c r="BJ837" s="90"/>
      <c r="BK837" s="90"/>
      <c r="BL837" s="90"/>
      <c r="BM837" s="90"/>
      <c r="BN837" s="90"/>
      <c r="BO837" s="90"/>
      <c r="BP837" s="90"/>
      <c r="BQ837" s="90"/>
      <c r="BR837" s="90"/>
      <c r="BS837" s="90"/>
      <c r="BT837" s="90"/>
      <c r="BU837" s="90"/>
      <c r="BV837" s="90"/>
      <c r="BW837" s="90"/>
      <c r="BX837" s="90"/>
      <c r="BY837" s="90"/>
      <c r="BZ837" s="90"/>
      <c r="CA837" s="90"/>
    </row>
    <row r="838" spans="1:79" s="86" customFormat="1" x14ac:dyDescent="0.2">
      <c r="A838" s="150"/>
      <c r="B838" s="95"/>
      <c r="C838" s="95"/>
      <c r="D838" s="131"/>
      <c r="E838" s="160"/>
      <c r="F838" s="90"/>
      <c r="G838" s="90"/>
      <c r="H838" s="90"/>
      <c r="I838" s="90"/>
      <c r="J838" s="90"/>
      <c r="K838" s="90"/>
      <c r="L838" s="90"/>
      <c r="M838" s="90"/>
      <c r="N838" s="90"/>
      <c r="O838" s="90"/>
      <c r="P838" s="90"/>
      <c r="Q838" s="90"/>
      <c r="R838" s="90"/>
      <c r="S838" s="90"/>
      <c r="T838" s="90"/>
      <c r="U838" s="90"/>
      <c r="V838" s="90"/>
      <c r="W838" s="90"/>
      <c r="X838" s="90"/>
      <c r="Y838" s="90"/>
      <c r="Z838" s="90"/>
      <c r="AA838" s="90"/>
      <c r="AB838" s="90"/>
      <c r="AC838" s="90"/>
      <c r="AD838" s="90"/>
      <c r="AE838" s="90"/>
      <c r="AF838" s="90"/>
      <c r="AG838" s="90"/>
      <c r="AH838" s="90"/>
      <c r="AI838" s="90"/>
      <c r="AJ838" s="90"/>
      <c r="AK838" s="90"/>
      <c r="AL838" s="90"/>
      <c r="AM838" s="90"/>
      <c r="AN838" s="90"/>
      <c r="AO838" s="90"/>
      <c r="AP838" s="90"/>
      <c r="AQ838" s="90"/>
      <c r="AR838" s="90"/>
      <c r="AS838" s="90"/>
      <c r="AT838" s="90"/>
      <c r="AU838" s="90"/>
      <c r="AV838" s="90"/>
      <c r="AW838" s="90"/>
      <c r="AX838" s="90"/>
      <c r="AY838" s="90"/>
      <c r="AZ838" s="90"/>
      <c r="BA838" s="90"/>
      <c r="BB838" s="90"/>
      <c r="BC838" s="90"/>
      <c r="BD838" s="90"/>
      <c r="BE838" s="90"/>
      <c r="BF838" s="90"/>
      <c r="BG838" s="90"/>
      <c r="BH838" s="90"/>
      <c r="BI838" s="90"/>
      <c r="BJ838" s="90"/>
      <c r="BK838" s="90"/>
      <c r="BL838" s="90"/>
      <c r="BM838" s="90"/>
      <c r="BN838" s="90"/>
      <c r="BO838" s="90"/>
      <c r="BP838" s="90"/>
      <c r="BQ838" s="90"/>
      <c r="BR838" s="90"/>
      <c r="BS838" s="90"/>
      <c r="BT838" s="90"/>
      <c r="BU838" s="90"/>
      <c r="BV838" s="90"/>
      <c r="BW838" s="90"/>
      <c r="BX838" s="90"/>
      <c r="BY838" s="90"/>
      <c r="BZ838" s="90"/>
      <c r="CA838" s="90"/>
    </row>
    <row r="839" spans="1:79" s="86" customFormat="1" x14ac:dyDescent="0.2">
      <c r="A839" s="150"/>
      <c r="B839" s="95"/>
      <c r="C839" s="95"/>
      <c r="D839" s="131"/>
      <c r="E839" s="160"/>
      <c r="F839" s="90"/>
      <c r="G839" s="90"/>
      <c r="H839" s="90"/>
      <c r="I839" s="90"/>
      <c r="J839" s="90"/>
      <c r="K839" s="90"/>
      <c r="L839" s="90"/>
      <c r="M839" s="90"/>
      <c r="N839" s="90"/>
      <c r="O839" s="90"/>
      <c r="P839" s="90"/>
      <c r="Q839" s="90"/>
      <c r="R839" s="90"/>
      <c r="S839" s="90"/>
      <c r="T839" s="90"/>
      <c r="U839" s="90"/>
      <c r="V839" s="90"/>
      <c r="W839" s="90"/>
      <c r="X839" s="90"/>
      <c r="Y839" s="90"/>
      <c r="Z839" s="90"/>
      <c r="AA839" s="90"/>
      <c r="AB839" s="90"/>
      <c r="AC839" s="90"/>
      <c r="AD839" s="90"/>
      <c r="AE839" s="90"/>
      <c r="AF839" s="90"/>
      <c r="AG839" s="90"/>
      <c r="AH839" s="90"/>
      <c r="AI839" s="90"/>
      <c r="AJ839" s="90"/>
      <c r="AK839" s="90"/>
      <c r="AL839" s="90"/>
      <c r="AM839" s="90"/>
      <c r="AN839" s="90"/>
      <c r="AO839" s="90"/>
      <c r="AP839" s="90"/>
      <c r="AQ839" s="90"/>
      <c r="AR839" s="90"/>
      <c r="AS839" s="90"/>
      <c r="AT839" s="90"/>
      <c r="AU839" s="90"/>
      <c r="AV839" s="90"/>
      <c r="AW839" s="90"/>
      <c r="AX839" s="90"/>
      <c r="AY839" s="90"/>
      <c r="AZ839" s="90"/>
      <c r="BA839" s="90"/>
      <c r="BB839" s="90"/>
      <c r="BC839" s="90"/>
      <c r="BD839" s="90"/>
      <c r="BE839" s="90"/>
      <c r="BF839" s="90"/>
      <c r="BG839" s="90"/>
      <c r="BH839" s="90"/>
      <c r="BI839" s="90"/>
      <c r="BJ839" s="90"/>
      <c r="BK839" s="90"/>
      <c r="BL839" s="90"/>
      <c r="BM839" s="90"/>
      <c r="BN839" s="90"/>
      <c r="BO839" s="90"/>
      <c r="BP839" s="90"/>
      <c r="BQ839" s="90"/>
      <c r="BR839" s="90"/>
      <c r="BS839" s="90"/>
      <c r="BT839" s="90"/>
      <c r="BU839" s="90"/>
      <c r="BV839" s="90"/>
      <c r="BW839" s="90"/>
      <c r="BX839" s="90"/>
      <c r="BY839" s="90"/>
      <c r="BZ839" s="90"/>
      <c r="CA839" s="90"/>
    </row>
    <row r="840" spans="1:79" s="86" customFormat="1" x14ac:dyDescent="0.2">
      <c r="A840" s="150"/>
      <c r="B840" s="95"/>
      <c r="C840" s="95"/>
      <c r="D840" s="131"/>
      <c r="E840" s="160"/>
      <c r="F840" s="90"/>
      <c r="G840" s="90"/>
      <c r="H840" s="90"/>
      <c r="I840" s="90"/>
      <c r="J840" s="90"/>
      <c r="K840" s="90"/>
      <c r="L840" s="90"/>
      <c r="M840" s="90"/>
      <c r="N840" s="90"/>
      <c r="O840" s="90"/>
      <c r="P840" s="90"/>
      <c r="Q840" s="90"/>
      <c r="R840" s="90"/>
      <c r="S840" s="90"/>
      <c r="T840" s="90"/>
      <c r="U840" s="90"/>
      <c r="V840" s="90"/>
      <c r="W840" s="90"/>
      <c r="X840" s="90"/>
      <c r="Y840" s="90"/>
      <c r="Z840" s="90"/>
      <c r="AA840" s="90"/>
      <c r="AB840" s="90"/>
      <c r="AC840" s="90"/>
      <c r="AD840" s="90"/>
      <c r="AE840" s="90"/>
      <c r="AF840" s="90"/>
      <c r="AG840" s="90"/>
      <c r="AH840" s="90"/>
      <c r="AI840" s="90"/>
      <c r="AJ840" s="90"/>
      <c r="AK840" s="90"/>
      <c r="AL840" s="90"/>
      <c r="AM840" s="90"/>
      <c r="AN840" s="90"/>
      <c r="AO840" s="90"/>
      <c r="AP840" s="90"/>
      <c r="AQ840" s="90"/>
      <c r="AR840" s="90"/>
      <c r="AS840" s="90"/>
      <c r="AT840" s="90"/>
      <c r="AU840" s="90"/>
      <c r="AV840" s="90"/>
      <c r="AW840" s="90"/>
      <c r="AX840" s="90"/>
      <c r="AY840" s="90"/>
      <c r="AZ840" s="90"/>
      <c r="BA840" s="90"/>
      <c r="BB840" s="90"/>
      <c r="BC840" s="90"/>
      <c r="BD840" s="90"/>
      <c r="BE840" s="90"/>
      <c r="BF840" s="90"/>
      <c r="BG840" s="90"/>
      <c r="BH840" s="90"/>
      <c r="BI840" s="90"/>
      <c r="BJ840" s="90"/>
      <c r="BK840" s="90"/>
      <c r="BL840" s="90"/>
      <c r="BM840" s="90"/>
      <c r="BN840" s="90"/>
      <c r="BO840" s="90"/>
      <c r="BP840" s="90"/>
      <c r="BQ840" s="90"/>
      <c r="BR840" s="90"/>
      <c r="BS840" s="90"/>
      <c r="BT840" s="90"/>
      <c r="BU840" s="90"/>
      <c r="BV840" s="90"/>
      <c r="BW840" s="90"/>
      <c r="BX840" s="90"/>
      <c r="BY840" s="90"/>
      <c r="BZ840" s="90"/>
      <c r="CA840" s="90"/>
    </row>
    <row r="841" spans="1:79" s="86" customFormat="1" x14ac:dyDescent="0.2">
      <c r="A841" s="150"/>
      <c r="B841" s="95"/>
      <c r="C841" s="95"/>
      <c r="D841" s="131"/>
      <c r="E841" s="160"/>
      <c r="F841" s="90"/>
      <c r="G841" s="90"/>
      <c r="H841" s="90"/>
      <c r="I841" s="90"/>
      <c r="J841" s="90"/>
      <c r="K841" s="90"/>
      <c r="L841" s="90"/>
      <c r="M841" s="90"/>
      <c r="N841" s="90"/>
      <c r="O841" s="90"/>
      <c r="P841" s="90"/>
      <c r="Q841" s="90"/>
      <c r="R841" s="90"/>
      <c r="S841" s="90"/>
      <c r="T841" s="90"/>
      <c r="U841" s="90"/>
      <c r="V841" s="90"/>
      <c r="W841" s="90"/>
      <c r="X841" s="90"/>
      <c r="Y841" s="90"/>
      <c r="Z841" s="90"/>
      <c r="AA841" s="90"/>
      <c r="AB841" s="90"/>
      <c r="AC841" s="90"/>
      <c r="AD841" s="90"/>
      <c r="AE841" s="90"/>
      <c r="AF841" s="90"/>
      <c r="AG841" s="90"/>
      <c r="AH841" s="90"/>
      <c r="AI841" s="90"/>
      <c r="AJ841" s="90"/>
      <c r="AK841" s="90"/>
      <c r="AL841" s="90"/>
      <c r="AM841" s="90"/>
      <c r="AN841" s="90"/>
      <c r="AO841" s="90"/>
      <c r="AP841" s="90"/>
      <c r="AQ841" s="90"/>
      <c r="AR841" s="90"/>
      <c r="AS841" s="90"/>
      <c r="AT841" s="90"/>
      <c r="AU841" s="90"/>
      <c r="AV841" s="90"/>
      <c r="AW841" s="90"/>
      <c r="AX841" s="90"/>
      <c r="AY841" s="90"/>
      <c r="AZ841" s="90"/>
      <c r="BA841" s="90"/>
      <c r="BB841" s="90"/>
      <c r="BC841" s="90"/>
      <c r="BD841" s="90"/>
      <c r="BE841" s="90"/>
      <c r="BF841" s="90"/>
      <c r="BG841" s="90"/>
      <c r="BH841" s="90"/>
      <c r="BI841" s="90"/>
      <c r="BJ841" s="90"/>
      <c r="BK841" s="90"/>
      <c r="BL841" s="90"/>
      <c r="BM841" s="90"/>
      <c r="BN841" s="90"/>
      <c r="BO841" s="90"/>
      <c r="BP841" s="90"/>
      <c r="BQ841" s="90"/>
      <c r="BR841" s="90"/>
      <c r="BS841" s="90"/>
      <c r="BT841" s="90"/>
      <c r="BU841" s="90"/>
      <c r="BV841" s="90"/>
      <c r="BW841" s="90"/>
      <c r="BX841" s="90"/>
      <c r="BY841" s="90"/>
      <c r="BZ841" s="90"/>
      <c r="CA841" s="90"/>
    </row>
    <row r="842" spans="1:79" s="86" customFormat="1" x14ac:dyDescent="0.2">
      <c r="A842" s="150"/>
      <c r="B842" s="95"/>
      <c r="C842" s="95"/>
      <c r="D842" s="131"/>
      <c r="E842" s="160"/>
      <c r="F842" s="90"/>
      <c r="G842" s="90"/>
      <c r="H842" s="90"/>
      <c r="I842" s="90"/>
      <c r="J842" s="90"/>
      <c r="K842" s="90"/>
      <c r="L842" s="90"/>
      <c r="M842" s="90"/>
      <c r="N842" s="90"/>
      <c r="O842" s="90"/>
      <c r="P842" s="90"/>
      <c r="Q842" s="90"/>
      <c r="R842" s="90"/>
      <c r="S842" s="90"/>
      <c r="T842" s="90"/>
      <c r="U842" s="90"/>
      <c r="V842" s="90"/>
      <c r="W842" s="90"/>
      <c r="X842" s="90"/>
      <c r="Y842" s="90"/>
      <c r="Z842" s="90"/>
      <c r="AA842" s="90"/>
      <c r="AB842" s="90"/>
      <c r="AC842" s="90"/>
      <c r="AD842" s="90"/>
      <c r="AE842" s="90"/>
      <c r="AF842" s="90"/>
      <c r="AG842" s="90"/>
      <c r="AH842" s="90"/>
      <c r="AI842" s="90"/>
      <c r="AJ842" s="90"/>
      <c r="AK842" s="90"/>
      <c r="AL842" s="90"/>
      <c r="AM842" s="90"/>
      <c r="AN842" s="90"/>
      <c r="AO842" s="90"/>
      <c r="AP842" s="90"/>
      <c r="AQ842" s="90"/>
      <c r="AR842" s="90"/>
      <c r="AS842" s="90"/>
      <c r="AT842" s="90"/>
      <c r="AU842" s="90"/>
      <c r="AV842" s="90"/>
      <c r="AW842" s="90"/>
      <c r="AX842" s="90"/>
      <c r="AY842" s="90"/>
      <c r="AZ842" s="90"/>
      <c r="BA842" s="90"/>
      <c r="BB842" s="90"/>
      <c r="BC842" s="90"/>
      <c r="BD842" s="90"/>
      <c r="BE842" s="90"/>
      <c r="BF842" s="90"/>
      <c r="BG842" s="90"/>
      <c r="BH842" s="90"/>
      <c r="BI842" s="90"/>
      <c r="BJ842" s="90"/>
      <c r="BK842" s="90"/>
      <c r="BL842" s="90"/>
      <c r="BM842" s="90"/>
      <c r="BN842" s="90"/>
      <c r="BO842" s="90"/>
      <c r="BP842" s="90"/>
      <c r="BQ842" s="90"/>
      <c r="BR842" s="90"/>
      <c r="BS842" s="90"/>
      <c r="BT842" s="90"/>
      <c r="BU842" s="90"/>
      <c r="BV842" s="90"/>
      <c r="BW842" s="90"/>
      <c r="BX842" s="90"/>
      <c r="BY842" s="90"/>
      <c r="BZ842" s="90"/>
      <c r="CA842" s="90"/>
    </row>
    <row r="843" spans="1:79" s="86" customFormat="1" x14ac:dyDescent="0.2">
      <c r="A843" s="150"/>
      <c r="B843" s="95"/>
      <c r="C843" s="95"/>
      <c r="D843" s="131"/>
      <c r="E843" s="160"/>
      <c r="F843" s="90"/>
      <c r="G843" s="90"/>
      <c r="H843" s="90"/>
      <c r="I843" s="90"/>
      <c r="J843" s="90"/>
      <c r="K843" s="90"/>
      <c r="L843" s="90"/>
      <c r="M843" s="90"/>
      <c r="N843" s="90"/>
      <c r="O843" s="90"/>
      <c r="P843" s="90"/>
      <c r="Q843" s="90"/>
      <c r="R843" s="90"/>
      <c r="S843" s="90"/>
      <c r="T843" s="90"/>
      <c r="U843" s="90"/>
      <c r="V843" s="90"/>
      <c r="W843" s="90"/>
      <c r="X843" s="90"/>
      <c r="Y843" s="90"/>
      <c r="Z843" s="90"/>
      <c r="AA843" s="90"/>
      <c r="AB843" s="90"/>
      <c r="AC843" s="90"/>
      <c r="AD843" s="90"/>
      <c r="AE843" s="90"/>
      <c r="AF843" s="90"/>
      <c r="AG843" s="90"/>
      <c r="AH843" s="90"/>
      <c r="AI843" s="90"/>
      <c r="AJ843" s="90"/>
      <c r="AK843" s="90"/>
      <c r="AL843" s="90"/>
      <c r="AM843" s="90"/>
      <c r="AN843" s="90"/>
      <c r="AO843" s="90"/>
      <c r="AP843" s="90"/>
      <c r="AQ843" s="90"/>
      <c r="AR843" s="90"/>
      <c r="AS843" s="90"/>
      <c r="AT843" s="90"/>
      <c r="AU843" s="90"/>
      <c r="AV843" s="90"/>
      <c r="AW843" s="90"/>
      <c r="AX843" s="90"/>
      <c r="AY843" s="90"/>
      <c r="AZ843" s="90"/>
      <c r="BA843" s="90"/>
      <c r="BB843" s="90"/>
      <c r="BC843" s="90"/>
      <c r="BD843" s="90"/>
      <c r="BE843" s="90"/>
      <c r="BF843" s="90"/>
      <c r="BG843" s="90"/>
      <c r="BH843" s="90"/>
      <c r="BI843" s="90"/>
      <c r="BJ843" s="90"/>
      <c r="BK843" s="90"/>
      <c r="BL843" s="90"/>
      <c r="BM843" s="90"/>
      <c r="BN843" s="90"/>
      <c r="BO843" s="90"/>
      <c r="BP843" s="90"/>
      <c r="BQ843" s="90"/>
      <c r="BR843" s="90"/>
      <c r="BS843" s="90"/>
      <c r="BT843" s="90"/>
      <c r="BU843" s="90"/>
      <c r="BV843" s="90"/>
      <c r="BW843" s="90"/>
      <c r="BX843" s="90"/>
      <c r="BY843" s="90"/>
      <c r="BZ843" s="90"/>
      <c r="CA843" s="90"/>
    </row>
    <row r="844" spans="1:79" s="86" customFormat="1" x14ac:dyDescent="0.2">
      <c r="A844" s="150"/>
      <c r="B844" s="95"/>
      <c r="C844" s="95"/>
      <c r="D844" s="131"/>
      <c r="E844" s="160"/>
      <c r="F844" s="90"/>
      <c r="G844" s="90"/>
      <c r="H844" s="90"/>
      <c r="I844" s="90"/>
      <c r="J844" s="90"/>
      <c r="K844" s="90"/>
      <c r="L844" s="90"/>
      <c r="M844" s="90"/>
      <c r="N844" s="90"/>
      <c r="O844" s="90"/>
      <c r="P844" s="90"/>
      <c r="Q844" s="90"/>
      <c r="R844" s="90"/>
      <c r="S844" s="90"/>
      <c r="T844" s="90"/>
      <c r="U844" s="90"/>
      <c r="V844" s="90"/>
      <c r="W844" s="90"/>
      <c r="X844" s="90"/>
      <c r="Y844" s="90"/>
      <c r="Z844" s="90"/>
      <c r="AA844" s="90"/>
      <c r="AB844" s="90"/>
      <c r="AC844" s="90"/>
      <c r="AD844" s="90"/>
      <c r="AE844" s="90"/>
      <c r="AF844" s="90"/>
      <c r="AG844" s="90"/>
      <c r="AH844" s="90"/>
      <c r="AI844" s="90"/>
      <c r="AJ844" s="90"/>
      <c r="AK844" s="90"/>
      <c r="AL844" s="90"/>
      <c r="AM844" s="90"/>
      <c r="AN844" s="90"/>
      <c r="AO844" s="90"/>
      <c r="AP844" s="90"/>
      <c r="AQ844" s="90"/>
      <c r="AR844" s="90"/>
      <c r="AS844" s="90"/>
      <c r="AT844" s="90"/>
      <c r="AU844" s="90"/>
      <c r="AV844" s="90"/>
      <c r="AW844" s="90"/>
      <c r="AX844" s="90"/>
      <c r="AY844" s="90"/>
      <c r="AZ844" s="90"/>
      <c r="BA844" s="90"/>
      <c r="BB844" s="90"/>
      <c r="BC844" s="90"/>
      <c r="BD844" s="90"/>
      <c r="BE844" s="90"/>
      <c r="BF844" s="90"/>
      <c r="BG844" s="90"/>
      <c r="BH844" s="90"/>
      <c r="BI844" s="90"/>
      <c r="BJ844" s="90"/>
      <c r="BK844" s="90"/>
      <c r="BL844" s="90"/>
      <c r="BM844" s="90"/>
      <c r="BN844" s="90"/>
      <c r="BO844" s="90"/>
      <c r="BP844" s="90"/>
      <c r="BQ844" s="90"/>
      <c r="BR844" s="90"/>
      <c r="BS844" s="90"/>
      <c r="BT844" s="90"/>
      <c r="BU844" s="90"/>
      <c r="BV844" s="90"/>
      <c r="BW844" s="90"/>
      <c r="BX844" s="90"/>
      <c r="BY844" s="90"/>
      <c r="BZ844" s="90"/>
      <c r="CA844" s="90"/>
    </row>
    <row r="845" spans="1:79" s="86" customFormat="1" x14ac:dyDescent="0.2">
      <c r="A845" s="150"/>
      <c r="B845" s="95"/>
      <c r="C845" s="95"/>
      <c r="D845" s="131"/>
      <c r="E845" s="160"/>
      <c r="F845" s="90"/>
      <c r="G845" s="90"/>
      <c r="H845" s="90"/>
      <c r="I845" s="90"/>
      <c r="J845" s="90"/>
      <c r="K845" s="90"/>
      <c r="L845" s="90"/>
      <c r="M845" s="90"/>
      <c r="N845" s="90"/>
      <c r="O845" s="90"/>
      <c r="P845" s="90"/>
      <c r="Q845" s="90"/>
      <c r="R845" s="90"/>
      <c r="S845" s="90"/>
      <c r="T845" s="90"/>
      <c r="U845" s="90"/>
      <c r="V845" s="90"/>
      <c r="W845" s="90"/>
      <c r="X845" s="90"/>
      <c r="Y845" s="90"/>
      <c r="Z845" s="90"/>
      <c r="AA845" s="90"/>
      <c r="AB845" s="90"/>
      <c r="AC845" s="90"/>
      <c r="AD845" s="90"/>
      <c r="AE845" s="90"/>
      <c r="AF845" s="90"/>
      <c r="AG845" s="90"/>
      <c r="AH845" s="90"/>
      <c r="AI845" s="90"/>
      <c r="AJ845" s="90"/>
      <c r="AK845" s="90"/>
      <c r="AL845" s="90"/>
      <c r="AM845" s="90"/>
      <c r="AN845" s="90"/>
      <c r="AO845" s="90"/>
      <c r="AP845" s="90"/>
      <c r="AQ845" s="90"/>
      <c r="AR845" s="90"/>
      <c r="AS845" s="90"/>
      <c r="AT845" s="90"/>
      <c r="AU845" s="90"/>
      <c r="AV845" s="90"/>
      <c r="AW845" s="90"/>
      <c r="AX845" s="90"/>
      <c r="AY845" s="90"/>
      <c r="AZ845" s="90"/>
      <c r="BA845" s="90"/>
      <c r="BB845" s="90"/>
      <c r="BC845" s="90"/>
      <c r="BD845" s="90"/>
      <c r="BE845" s="90"/>
      <c r="BF845" s="90"/>
      <c r="BG845" s="90"/>
      <c r="BH845" s="90"/>
      <c r="BI845" s="90"/>
      <c r="BJ845" s="90"/>
      <c r="BK845" s="90"/>
      <c r="BL845" s="90"/>
      <c r="BM845" s="90"/>
      <c r="BN845" s="90"/>
      <c r="BO845" s="90"/>
      <c r="BP845" s="90"/>
      <c r="BQ845" s="90"/>
      <c r="BR845" s="90"/>
      <c r="BS845" s="90"/>
      <c r="BT845" s="90"/>
      <c r="BU845" s="90"/>
      <c r="BV845" s="90"/>
      <c r="BW845" s="90"/>
      <c r="BX845" s="90"/>
      <c r="BY845" s="90"/>
      <c r="BZ845" s="90"/>
      <c r="CA845" s="90"/>
    </row>
    <row r="846" spans="1:79" s="86" customFormat="1" x14ac:dyDescent="0.2">
      <c r="A846" s="150"/>
      <c r="B846" s="95"/>
      <c r="C846" s="95"/>
      <c r="D846" s="131"/>
      <c r="E846" s="160"/>
      <c r="F846" s="90"/>
      <c r="G846" s="90"/>
      <c r="H846" s="90"/>
      <c r="I846" s="90"/>
      <c r="J846" s="90"/>
      <c r="K846" s="90"/>
      <c r="L846" s="90"/>
      <c r="M846" s="90"/>
      <c r="N846" s="90"/>
      <c r="O846" s="90"/>
      <c r="P846" s="90"/>
      <c r="Q846" s="90"/>
      <c r="R846" s="90"/>
      <c r="S846" s="90"/>
      <c r="T846" s="90"/>
      <c r="U846" s="90"/>
      <c r="V846" s="90"/>
      <c r="W846" s="90"/>
      <c r="X846" s="90"/>
      <c r="Y846" s="90"/>
      <c r="Z846" s="90"/>
      <c r="AA846" s="90"/>
      <c r="AB846" s="90"/>
      <c r="AC846" s="90"/>
      <c r="AD846" s="90"/>
      <c r="AE846" s="90"/>
      <c r="AF846" s="90"/>
      <c r="AG846" s="90"/>
      <c r="AH846" s="90"/>
      <c r="AI846" s="90"/>
      <c r="AJ846" s="90"/>
      <c r="AK846" s="90"/>
      <c r="AL846" s="90"/>
      <c r="AM846" s="90"/>
      <c r="AN846" s="90"/>
      <c r="AO846" s="90"/>
      <c r="AP846" s="90"/>
      <c r="AQ846" s="90"/>
      <c r="AR846" s="90"/>
      <c r="AS846" s="90"/>
      <c r="AT846" s="90"/>
      <c r="AU846" s="90"/>
      <c r="AV846" s="90"/>
      <c r="AW846" s="90"/>
      <c r="AX846" s="90"/>
      <c r="AY846" s="90"/>
      <c r="AZ846" s="90"/>
      <c r="BA846" s="90"/>
      <c r="BB846" s="90"/>
      <c r="BC846" s="90"/>
      <c r="BD846" s="90"/>
      <c r="BE846" s="90"/>
      <c r="BF846" s="90"/>
      <c r="BG846" s="90"/>
      <c r="BH846" s="90"/>
      <c r="BI846" s="90"/>
      <c r="BJ846" s="90"/>
      <c r="BK846" s="90"/>
      <c r="BL846" s="90"/>
      <c r="BM846" s="90"/>
      <c r="BN846" s="90"/>
      <c r="BO846" s="90"/>
      <c r="BP846" s="90"/>
      <c r="BQ846" s="90"/>
      <c r="BR846" s="90"/>
      <c r="BS846" s="90"/>
      <c r="BT846" s="90"/>
      <c r="BU846" s="90"/>
      <c r="BV846" s="90"/>
      <c r="BW846" s="90"/>
      <c r="BX846" s="90"/>
      <c r="BY846" s="90"/>
      <c r="BZ846" s="90"/>
      <c r="CA846" s="90"/>
    </row>
    <row r="847" spans="1:79" s="86" customFormat="1" x14ac:dyDescent="0.2">
      <c r="A847" s="150"/>
      <c r="B847" s="95"/>
      <c r="C847" s="95"/>
      <c r="D847" s="131"/>
      <c r="E847" s="160"/>
      <c r="F847" s="90"/>
      <c r="G847" s="90"/>
      <c r="H847" s="90"/>
      <c r="I847" s="90"/>
      <c r="J847" s="90"/>
      <c r="K847" s="90"/>
      <c r="L847" s="90"/>
      <c r="M847" s="90"/>
      <c r="N847" s="90"/>
      <c r="O847" s="90"/>
      <c r="P847" s="90"/>
      <c r="Q847" s="90"/>
      <c r="R847" s="90"/>
      <c r="S847" s="90"/>
      <c r="T847" s="90"/>
      <c r="U847" s="90"/>
      <c r="V847" s="90"/>
      <c r="W847" s="90"/>
      <c r="X847" s="90"/>
      <c r="Y847" s="90"/>
      <c r="Z847" s="90"/>
      <c r="AA847" s="90"/>
      <c r="AB847" s="90"/>
      <c r="AC847" s="90"/>
      <c r="AD847" s="90"/>
      <c r="AE847" s="90"/>
      <c r="AF847" s="90"/>
      <c r="AG847" s="90"/>
      <c r="AH847" s="90"/>
      <c r="AI847" s="90"/>
      <c r="AJ847" s="90"/>
      <c r="AK847" s="90"/>
      <c r="AL847" s="90"/>
      <c r="AM847" s="90"/>
      <c r="AN847" s="90"/>
      <c r="AO847" s="90"/>
      <c r="AP847" s="90"/>
      <c r="AQ847" s="90"/>
      <c r="AR847" s="90"/>
      <c r="AS847" s="90"/>
      <c r="AT847" s="90"/>
      <c r="AU847" s="90"/>
      <c r="AV847" s="90"/>
      <c r="AW847" s="90"/>
      <c r="AX847" s="90"/>
      <c r="AY847" s="90"/>
      <c r="AZ847" s="90"/>
      <c r="BA847" s="90"/>
      <c r="BB847" s="90"/>
      <c r="BC847" s="90"/>
      <c r="BD847" s="90"/>
      <c r="BE847" s="90"/>
      <c r="BF847" s="90"/>
      <c r="BG847" s="90"/>
      <c r="BH847" s="90"/>
      <c r="BI847" s="90"/>
      <c r="BJ847" s="90"/>
      <c r="BK847" s="90"/>
      <c r="BL847" s="90"/>
      <c r="BM847" s="90"/>
      <c r="BN847" s="90"/>
      <c r="BO847" s="90"/>
      <c r="BP847" s="90"/>
      <c r="BQ847" s="90"/>
      <c r="BR847" s="90"/>
      <c r="BS847" s="90"/>
      <c r="BT847" s="90"/>
      <c r="BU847" s="90"/>
      <c r="BV847" s="90"/>
      <c r="BW847" s="90"/>
      <c r="BX847" s="90"/>
      <c r="BY847" s="90"/>
      <c r="BZ847" s="90"/>
      <c r="CA847" s="90"/>
    </row>
    <row r="848" spans="1:79" s="86" customFormat="1" x14ac:dyDescent="0.2">
      <c r="A848" s="150"/>
      <c r="B848" s="95"/>
      <c r="C848" s="95"/>
      <c r="D848" s="131"/>
      <c r="E848" s="160"/>
      <c r="F848" s="90"/>
      <c r="G848" s="90"/>
      <c r="H848" s="90"/>
      <c r="I848" s="90"/>
      <c r="J848" s="90"/>
      <c r="K848" s="90"/>
      <c r="L848" s="90"/>
      <c r="M848" s="90"/>
      <c r="N848" s="90"/>
      <c r="O848" s="90"/>
      <c r="P848" s="90"/>
      <c r="Q848" s="90"/>
      <c r="R848" s="90"/>
      <c r="S848" s="90"/>
      <c r="T848" s="90"/>
      <c r="U848" s="90"/>
      <c r="V848" s="90"/>
      <c r="W848" s="90"/>
      <c r="X848" s="90"/>
      <c r="Y848" s="90"/>
      <c r="Z848" s="90"/>
      <c r="AA848" s="90"/>
      <c r="AB848" s="90"/>
      <c r="AC848" s="90"/>
      <c r="AD848" s="90"/>
      <c r="AE848" s="90"/>
      <c r="AF848" s="90"/>
      <c r="AG848" s="90"/>
      <c r="AH848" s="90"/>
      <c r="AI848" s="90"/>
      <c r="AJ848" s="90"/>
      <c r="AK848" s="90"/>
      <c r="AL848" s="90"/>
      <c r="AM848" s="90"/>
      <c r="AN848" s="90"/>
      <c r="AO848" s="90"/>
      <c r="AP848" s="90"/>
      <c r="AQ848" s="90"/>
      <c r="AR848" s="90"/>
      <c r="AS848" s="90"/>
      <c r="AT848" s="90"/>
      <c r="AU848" s="90"/>
      <c r="AV848" s="90"/>
      <c r="AW848" s="90"/>
      <c r="AX848" s="90"/>
      <c r="AY848" s="90"/>
      <c r="AZ848" s="90"/>
      <c r="BA848" s="90"/>
      <c r="BB848" s="90"/>
      <c r="BC848" s="90"/>
      <c r="BD848" s="90"/>
      <c r="BE848" s="90"/>
      <c r="BF848" s="90"/>
      <c r="BG848" s="90"/>
      <c r="BH848" s="90"/>
      <c r="BI848" s="90"/>
      <c r="BJ848" s="90"/>
      <c r="BK848" s="90"/>
      <c r="BL848" s="90"/>
      <c r="BM848" s="90"/>
      <c r="BN848" s="90"/>
      <c r="BO848" s="90"/>
      <c r="BP848" s="90"/>
      <c r="BQ848" s="90"/>
      <c r="BR848" s="90"/>
      <c r="BS848" s="90"/>
      <c r="BT848" s="90"/>
      <c r="BU848" s="90"/>
      <c r="BV848" s="90"/>
      <c r="BW848" s="90"/>
      <c r="BX848" s="90"/>
      <c r="BY848" s="90"/>
      <c r="BZ848" s="90"/>
      <c r="CA848" s="90"/>
    </row>
    <row r="849" spans="1:79" s="86" customFormat="1" x14ac:dyDescent="0.2">
      <c r="A849" s="150"/>
      <c r="B849" s="95"/>
      <c r="C849" s="95"/>
      <c r="D849" s="131"/>
      <c r="E849" s="160"/>
      <c r="F849" s="90"/>
      <c r="G849" s="90"/>
      <c r="H849" s="90"/>
      <c r="I849" s="90"/>
      <c r="J849" s="90"/>
      <c r="K849" s="90"/>
      <c r="L849" s="90"/>
      <c r="M849" s="90"/>
      <c r="N849" s="90"/>
      <c r="O849" s="90"/>
      <c r="P849" s="90"/>
      <c r="Q849" s="90"/>
      <c r="R849" s="90"/>
      <c r="S849" s="90"/>
      <c r="T849" s="90"/>
      <c r="U849" s="90"/>
      <c r="V849" s="90"/>
      <c r="W849" s="90"/>
      <c r="X849" s="90"/>
      <c r="Y849" s="90"/>
      <c r="Z849" s="90"/>
      <c r="AA849" s="90"/>
      <c r="AB849" s="90"/>
      <c r="AC849" s="90"/>
      <c r="AD849" s="90"/>
      <c r="AE849" s="90"/>
      <c r="AF849" s="90"/>
      <c r="AG849" s="90"/>
      <c r="AH849" s="90"/>
      <c r="AI849" s="90"/>
      <c r="AJ849" s="90"/>
      <c r="AK849" s="90"/>
      <c r="AL849" s="90"/>
      <c r="AM849" s="90"/>
      <c r="AN849" s="90"/>
      <c r="AO849" s="90"/>
      <c r="AP849" s="90"/>
      <c r="AQ849" s="90"/>
      <c r="AR849" s="90"/>
      <c r="AS849" s="90"/>
      <c r="AT849" s="90"/>
      <c r="AU849" s="90"/>
      <c r="AV849" s="90"/>
      <c r="AW849" s="90"/>
      <c r="AX849" s="90"/>
      <c r="AY849" s="90"/>
      <c r="AZ849" s="90"/>
      <c r="BA849" s="90"/>
      <c r="BB849" s="90"/>
      <c r="BC849" s="90"/>
      <c r="BD849" s="90"/>
      <c r="BE849" s="90"/>
      <c r="BF849" s="90"/>
      <c r="BG849" s="90"/>
      <c r="BH849" s="90"/>
      <c r="BI849" s="90"/>
      <c r="BJ849" s="90"/>
      <c r="BK849" s="90"/>
      <c r="BL849" s="90"/>
      <c r="BM849" s="90"/>
      <c r="BN849" s="90"/>
      <c r="BO849" s="90"/>
      <c r="BP849" s="90"/>
      <c r="BQ849" s="90"/>
      <c r="BR849" s="90"/>
      <c r="BS849" s="90"/>
      <c r="BT849" s="90"/>
      <c r="BU849" s="90"/>
      <c r="BV849" s="90"/>
      <c r="BW849" s="90"/>
      <c r="BX849" s="90"/>
      <c r="BY849" s="90"/>
      <c r="BZ849" s="90"/>
      <c r="CA849" s="90"/>
    </row>
    <row r="850" spans="1:79" s="86" customFormat="1" x14ac:dyDescent="0.2">
      <c r="A850" s="150"/>
      <c r="B850" s="95"/>
      <c r="C850" s="95"/>
      <c r="D850" s="131"/>
      <c r="E850" s="160"/>
      <c r="F850" s="90"/>
      <c r="G850" s="90"/>
      <c r="H850" s="90"/>
      <c r="I850" s="90"/>
      <c r="J850" s="90"/>
      <c r="K850" s="90"/>
      <c r="L850" s="90"/>
      <c r="M850" s="90"/>
      <c r="N850" s="90"/>
      <c r="O850" s="90"/>
      <c r="P850" s="90"/>
      <c r="Q850" s="90"/>
      <c r="R850" s="90"/>
      <c r="S850" s="90"/>
      <c r="T850" s="90"/>
      <c r="U850" s="90"/>
      <c r="V850" s="90"/>
      <c r="W850" s="90"/>
      <c r="X850" s="90"/>
      <c r="Y850" s="90"/>
      <c r="Z850" s="90"/>
      <c r="AA850" s="90"/>
      <c r="AB850" s="90"/>
      <c r="AC850" s="90"/>
      <c r="AD850" s="90"/>
      <c r="AE850" s="90"/>
      <c r="AF850" s="90"/>
      <c r="AG850" s="90"/>
      <c r="AH850" s="90"/>
      <c r="AI850" s="90"/>
      <c r="AJ850" s="90"/>
      <c r="AK850" s="90"/>
      <c r="AL850" s="90"/>
      <c r="AM850" s="90"/>
      <c r="AN850" s="90"/>
      <c r="AO850" s="90"/>
      <c r="AP850" s="90"/>
      <c r="AQ850" s="90"/>
      <c r="AR850" s="90"/>
      <c r="AS850" s="90"/>
      <c r="AT850" s="90"/>
      <c r="AU850" s="90"/>
      <c r="AV850" s="90"/>
      <c r="AW850" s="90"/>
      <c r="AX850" s="90"/>
      <c r="AY850" s="90"/>
      <c r="AZ850" s="90"/>
      <c r="BA850" s="90"/>
      <c r="BB850" s="90"/>
      <c r="BC850" s="90"/>
      <c r="BD850" s="90"/>
      <c r="BE850" s="90"/>
      <c r="BF850" s="90"/>
      <c r="BG850" s="90"/>
      <c r="BH850" s="90"/>
      <c r="BI850" s="90"/>
      <c r="BJ850" s="90"/>
      <c r="BK850" s="90"/>
      <c r="BL850" s="90"/>
      <c r="BM850" s="90"/>
      <c r="BN850" s="90"/>
      <c r="BO850" s="90"/>
      <c r="BP850" s="90"/>
      <c r="BQ850" s="90"/>
      <c r="BR850" s="90"/>
      <c r="BS850" s="90"/>
      <c r="BT850" s="90"/>
      <c r="BU850" s="90"/>
      <c r="BV850" s="90"/>
      <c r="BW850" s="90"/>
      <c r="BX850" s="90"/>
      <c r="BY850" s="90"/>
      <c r="BZ850" s="90"/>
      <c r="CA850" s="90"/>
    </row>
    <row r="851" spans="1:79" s="86" customFormat="1" x14ac:dyDescent="0.2">
      <c r="A851" s="150"/>
      <c r="B851" s="95"/>
      <c r="C851" s="95"/>
      <c r="D851" s="131"/>
      <c r="E851" s="160"/>
      <c r="F851" s="90"/>
      <c r="G851" s="90"/>
      <c r="H851" s="90"/>
      <c r="I851" s="90"/>
      <c r="J851" s="90"/>
      <c r="K851" s="90"/>
      <c r="L851" s="90"/>
      <c r="M851" s="90"/>
      <c r="N851" s="90"/>
      <c r="O851" s="90"/>
      <c r="P851" s="90"/>
      <c r="Q851" s="90"/>
      <c r="R851" s="90"/>
      <c r="S851" s="90"/>
      <c r="T851" s="90"/>
      <c r="U851" s="90"/>
      <c r="V851" s="90"/>
      <c r="W851" s="90"/>
      <c r="X851" s="90"/>
      <c r="Y851" s="90"/>
      <c r="Z851" s="90"/>
      <c r="AA851" s="90"/>
      <c r="AB851" s="90"/>
      <c r="AC851" s="90"/>
      <c r="AD851" s="90"/>
      <c r="AE851" s="90"/>
      <c r="AF851" s="90"/>
      <c r="AG851" s="90"/>
      <c r="AH851" s="90"/>
      <c r="AI851" s="90"/>
      <c r="AJ851" s="90"/>
      <c r="AK851" s="90"/>
      <c r="AL851" s="90"/>
      <c r="AM851" s="90"/>
      <c r="AN851" s="90"/>
      <c r="AO851" s="90"/>
      <c r="AP851" s="90"/>
      <c r="AQ851" s="90"/>
      <c r="AR851" s="90"/>
      <c r="AS851" s="90"/>
      <c r="AT851" s="90"/>
      <c r="AU851" s="90"/>
      <c r="AV851" s="90"/>
      <c r="AW851" s="90"/>
      <c r="AX851" s="90"/>
      <c r="AY851" s="90"/>
      <c r="AZ851" s="90"/>
      <c r="BA851" s="90"/>
      <c r="BB851" s="90"/>
      <c r="BC851" s="90"/>
      <c r="BD851" s="90"/>
      <c r="BE851" s="90"/>
      <c r="BF851" s="90"/>
      <c r="BG851" s="90"/>
      <c r="BH851" s="90"/>
      <c r="BI851" s="90"/>
      <c r="BJ851" s="90"/>
      <c r="BK851" s="90"/>
      <c r="BL851" s="90"/>
      <c r="BM851" s="90"/>
      <c r="BN851" s="90"/>
      <c r="BO851" s="90"/>
      <c r="BP851" s="90"/>
      <c r="BQ851" s="90"/>
      <c r="BR851" s="90"/>
      <c r="BS851" s="90"/>
      <c r="BT851" s="90"/>
      <c r="BU851" s="90"/>
      <c r="BV851" s="90"/>
      <c r="BW851" s="90"/>
      <c r="BX851" s="90"/>
      <c r="BY851" s="90"/>
      <c r="BZ851" s="90"/>
      <c r="CA851" s="90"/>
    </row>
    <row r="852" spans="1:79" s="86" customFormat="1" x14ac:dyDescent="0.2">
      <c r="A852" s="150"/>
      <c r="B852" s="95"/>
      <c r="C852" s="95"/>
      <c r="D852" s="131"/>
      <c r="E852" s="160"/>
      <c r="F852" s="90"/>
      <c r="G852" s="90"/>
      <c r="H852" s="90"/>
      <c r="I852" s="90"/>
      <c r="J852" s="90"/>
      <c r="K852" s="90"/>
      <c r="L852" s="90"/>
      <c r="M852" s="90"/>
      <c r="N852" s="90"/>
      <c r="O852" s="90"/>
      <c r="P852" s="90"/>
      <c r="Q852" s="90"/>
      <c r="R852" s="90"/>
      <c r="S852" s="90"/>
      <c r="T852" s="90"/>
      <c r="U852" s="90"/>
      <c r="V852" s="90"/>
      <c r="W852" s="90"/>
      <c r="X852" s="90"/>
      <c r="Y852" s="90"/>
      <c r="Z852" s="90"/>
      <c r="AA852" s="90"/>
      <c r="AB852" s="90"/>
      <c r="AC852" s="90"/>
      <c r="AD852" s="90"/>
      <c r="AE852" s="90"/>
      <c r="AF852" s="90"/>
      <c r="AG852" s="90"/>
      <c r="AH852" s="90"/>
      <c r="AI852" s="90"/>
      <c r="AJ852" s="90"/>
      <c r="AK852" s="90"/>
      <c r="AL852" s="90"/>
      <c r="AM852" s="90"/>
      <c r="AN852" s="90"/>
      <c r="AO852" s="90"/>
      <c r="AP852" s="90"/>
      <c r="AQ852" s="90"/>
      <c r="AR852" s="90"/>
      <c r="AS852" s="90"/>
      <c r="AT852" s="90"/>
      <c r="AU852" s="90"/>
      <c r="AV852" s="90"/>
      <c r="AW852" s="90"/>
      <c r="AX852" s="90"/>
      <c r="AY852" s="90"/>
      <c r="AZ852" s="90"/>
      <c r="BA852" s="90"/>
      <c r="BB852" s="90"/>
      <c r="BC852" s="90"/>
      <c r="BD852" s="90"/>
      <c r="BE852" s="90"/>
      <c r="BF852" s="90"/>
      <c r="BG852" s="90"/>
      <c r="BH852" s="90"/>
      <c r="BI852" s="90"/>
      <c r="BJ852" s="90"/>
      <c r="BK852" s="90"/>
      <c r="BL852" s="90"/>
      <c r="BM852" s="90"/>
      <c r="BN852" s="90"/>
      <c r="BO852" s="90"/>
      <c r="BP852" s="90"/>
      <c r="BQ852" s="90"/>
      <c r="BR852" s="90"/>
      <c r="BS852" s="90"/>
      <c r="BT852" s="90"/>
      <c r="BU852" s="90"/>
      <c r="BV852" s="90"/>
      <c r="BW852" s="90"/>
      <c r="BX852" s="90"/>
      <c r="BY852" s="90"/>
      <c r="BZ852" s="90"/>
      <c r="CA852" s="90"/>
    </row>
    <row r="853" spans="1:79" s="86" customFormat="1" x14ac:dyDescent="0.2">
      <c r="A853" s="150"/>
      <c r="B853" s="95"/>
      <c r="C853" s="95"/>
      <c r="D853" s="131"/>
      <c r="E853" s="160"/>
      <c r="F853" s="90"/>
      <c r="G853" s="90"/>
      <c r="H853" s="90"/>
      <c r="I853" s="90"/>
      <c r="J853" s="90"/>
      <c r="K853" s="90"/>
      <c r="L853" s="90"/>
      <c r="M853" s="90"/>
      <c r="N853" s="90"/>
      <c r="O853" s="90"/>
      <c r="P853" s="90"/>
      <c r="Q853" s="90"/>
      <c r="R853" s="90"/>
      <c r="S853" s="90"/>
      <c r="T853" s="90"/>
      <c r="U853" s="90"/>
      <c r="V853" s="90"/>
      <c r="W853" s="90"/>
      <c r="X853" s="90"/>
      <c r="Y853" s="90"/>
      <c r="Z853" s="90"/>
      <c r="AA853" s="90"/>
      <c r="AB853" s="90"/>
      <c r="AC853" s="90"/>
      <c r="AD853" s="90"/>
      <c r="AE853" s="90"/>
      <c r="AF853" s="90"/>
      <c r="AG853" s="90"/>
      <c r="AH853" s="90"/>
      <c r="AI853" s="90"/>
      <c r="AJ853" s="90"/>
      <c r="AK853" s="90"/>
      <c r="AL853" s="90"/>
      <c r="AM853" s="90"/>
      <c r="AN853" s="90"/>
      <c r="AO853" s="90"/>
      <c r="AP853" s="90"/>
      <c r="AQ853" s="90"/>
      <c r="AR853" s="90"/>
      <c r="AS853" s="90"/>
      <c r="AT853" s="90"/>
      <c r="AU853" s="90"/>
      <c r="AV853" s="90"/>
      <c r="AW853" s="90"/>
      <c r="AX853" s="90"/>
      <c r="AY853" s="90"/>
      <c r="AZ853" s="90"/>
      <c r="BA853" s="90"/>
      <c r="BB853" s="90"/>
      <c r="BC853" s="90"/>
      <c r="BD853" s="90"/>
      <c r="BE853" s="90"/>
      <c r="BF853" s="90"/>
      <c r="BG853" s="90"/>
      <c r="BH853" s="90"/>
      <c r="BI853" s="90"/>
      <c r="BJ853" s="90"/>
      <c r="BK853" s="90"/>
      <c r="BL853" s="90"/>
      <c r="BM853" s="90"/>
      <c r="BN853" s="90"/>
      <c r="BO853" s="90"/>
      <c r="BP853" s="90"/>
      <c r="BQ853" s="90"/>
      <c r="BR853" s="90"/>
      <c r="BS853" s="90"/>
      <c r="BT853" s="90"/>
      <c r="BU853" s="90"/>
      <c r="BV853" s="90"/>
      <c r="BW853" s="90"/>
      <c r="BX853" s="90"/>
      <c r="BY853" s="90"/>
      <c r="BZ853" s="90"/>
      <c r="CA853" s="90"/>
    </row>
    <row r="854" spans="1:79" s="86" customFormat="1" x14ac:dyDescent="0.2">
      <c r="A854" s="150"/>
      <c r="B854" s="95"/>
      <c r="C854" s="95"/>
      <c r="D854" s="131"/>
      <c r="E854" s="160"/>
      <c r="F854" s="90"/>
      <c r="G854" s="90"/>
      <c r="H854" s="90"/>
      <c r="I854" s="90"/>
      <c r="J854" s="90"/>
      <c r="K854" s="90"/>
      <c r="L854" s="90"/>
      <c r="M854" s="90"/>
      <c r="N854" s="90"/>
      <c r="O854" s="90"/>
      <c r="P854" s="90"/>
      <c r="Q854" s="90"/>
      <c r="R854" s="90"/>
      <c r="S854" s="90"/>
      <c r="T854" s="90"/>
      <c r="U854" s="90"/>
      <c r="V854" s="90"/>
      <c r="W854" s="90"/>
      <c r="X854" s="90"/>
      <c r="Y854" s="90"/>
      <c r="Z854" s="90"/>
      <c r="AA854" s="90"/>
      <c r="AB854" s="90"/>
      <c r="AC854" s="90"/>
      <c r="AD854" s="90"/>
      <c r="AE854" s="90"/>
      <c r="AF854" s="90"/>
      <c r="AG854" s="90"/>
      <c r="AH854" s="90"/>
      <c r="AI854" s="90"/>
      <c r="AJ854" s="90"/>
      <c r="AK854" s="90"/>
      <c r="AL854" s="90"/>
      <c r="AM854" s="90"/>
      <c r="AN854" s="90"/>
      <c r="AO854" s="90"/>
      <c r="AP854" s="90"/>
      <c r="AQ854" s="90"/>
      <c r="AR854" s="90"/>
      <c r="AS854" s="90"/>
      <c r="AT854" s="90"/>
      <c r="AU854" s="90"/>
      <c r="AV854" s="90"/>
      <c r="AW854" s="90"/>
      <c r="AX854" s="90"/>
      <c r="AY854" s="90"/>
      <c r="AZ854" s="90"/>
      <c r="BA854" s="90"/>
      <c r="BB854" s="90"/>
      <c r="BC854" s="90"/>
      <c r="BD854" s="90"/>
      <c r="BE854" s="90"/>
      <c r="BF854" s="90"/>
      <c r="BG854" s="90"/>
      <c r="BH854" s="90"/>
      <c r="BI854" s="90"/>
      <c r="BJ854" s="90"/>
      <c r="BK854" s="90"/>
      <c r="BL854" s="90"/>
      <c r="BM854" s="90"/>
      <c r="BN854" s="90"/>
      <c r="BO854" s="90"/>
      <c r="BP854" s="90"/>
      <c r="BQ854" s="90"/>
      <c r="BR854" s="90"/>
      <c r="BS854" s="90"/>
      <c r="BT854" s="90"/>
      <c r="BU854" s="90"/>
      <c r="BV854" s="90"/>
      <c r="BW854" s="90"/>
      <c r="BX854" s="90"/>
      <c r="BY854" s="90"/>
      <c r="BZ854" s="90"/>
      <c r="CA854" s="90"/>
    </row>
    <row r="855" spans="1:79" s="86" customFormat="1" x14ac:dyDescent="0.2">
      <c r="A855" s="150"/>
      <c r="B855" s="95"/>
      <c r="C855" s="95"/>
      <c r="D855" s="131"/>
      <c r="E855" s="160"/>
      <c r="F855" s="90"/>
      <c r="G855" s="90"/>
      <c r="H855" s="90"/>
      <c r="I855" s="90"/>
      <c r="J855" s="90"/>
      <c r="K855" s="90"/>
      <c r="L855" s="90"/>
      <c r="M855" s="90"/>
      <c r="N855" s="90"/>
      <c r="O855" s="90"/>
      <c r="P855" s="90"/>
      <c r="Q855" s="90"/>
      <c r="R855" s="90"/>
      <c r="S855" s="90"/>
      <c r="T855" s="90"/>
      <c r="U855" s="90"/>
      <c r="V855" s="90"/>
      <c r="W855" s="90"/>
      <c r="X855" s="90"/>
      <c r="Y855" s="90"/>
      <c r="Z855" s="90"/>
      <c r="AA855" s="90"/>
      <c r="AB855" s="90"/>
      <c r="AC855" s="90"/>
      <c r="AD855" s="90"/>
      <c r="AE855" s="90"/>
      <c r="AF855" s="90"/>
      <c r="AG855" s="90"/>
      <c r="AH855" s="90"/>
      <c r="AI855" s="90"/>
      <c r="AJ855" s="90"/>
      <c r="AK855" s="90"/>
      <c r="AL855" s="90"/>
      <c r="AM855" s="90"/>
      <c r="AN855" s="90"/>
      <c r="AO855" s="90"/>
      <c r="AP855" s="90"/>
      <c r="AQ855" s="90"/>
      <c r="AR855" s="90"/>
      <c r="AS855" s="90"/>
      <c r="AT855" s="90"/>
      <c r="AU855" s="90"/>
      <c r="AV855" s="90"/>
      <c r="AW855" s="90"/>
      <c r="AX855" s="90"/>
      <c r="AY855" s="90"/>
      <c r="AZ855" s="90"/>
      <c r="BA855" s="90"/>
      <c r="BB855" s="90"/>
      <c r="BC855" s="90"/>
      <c r="BD855" s="90"/>
      <c r="BE855" s="90"/>
      <c r="BF855" s="90"/>
      <c r="BG855" s="90"/>
      <c r="BH855" s="90"/>
      <c r="BI855" s="90"/>
      <c r="BJ855" s="90"/>
      <c r="BK855" s="90"/>
      <c r="BL855" s="90"/>
      <c r="BM855" s="90"/>
      <c r="BN855" s="90"/>
      <c r="BO855" s="90"/>
      <c r="BP855" s="90"/>
      <c r="BQ855" s="90"/>
      <c r="BR855" s="90"/>
      <c r="BS855" s="90"/>
      <c r="BT855" s="90"/>
      <c r="BU855" s="90"/>
      <c r="BV855" s="90"/>
      <c r="BW855" s="90"/>
      <c r="BX855" s="90"/>
      <c r="BY855" s="90"/>
      <c r="BZ855" s="90"/>
      <c r="CA855" s="90"/>
    </row>
    <row r="856" spans="1:79" s="86" customFormat="1" x14ac:dyDescent="0.2">
      <c r="A856" s="150"/>
      <c r="B856" s="95"/>
      <c r="C856" s="95"/>
      <c r="D856" s="131"/>
      <c r="E856" s="160"/>
      <c r="F856" s="90"/>
      <c r="G856" s="90"/>
      <c r="H856" s="90"/>
      <c r="I856" s="90"/>
      <c r="J856" s="90"/>
      <c r="K856" s="90"/>
      <c r="L856" s="90"/>
      <c r="M856" s="90"/>
      <c r="N856" s="90"/>
      <c r="O856" s="90"/>
      <c r="P856" s="90"/>
      <c r="Q856" s="90"/>
      <c r="R856" s="90"/>
      <c r="S856" s="90"/>
      <c r="T856" s="90"/>
      <c r="U856" s="90"/>
      <c r="V856" s="90"/>
      <c r="W856" s="90"/>
      <c r="X856" s="90"/>
      <c r="Y856" s="90"/>
      <c r="Z856" s="90"/>
      <c r="AA856" s="90"/>
      <c r="AB856" s="90"/>
      <c r="AC856" s="90"/>
      <c r="AD856" s="90"/>
      <c r="AE856" s="90"/>
      <c r="AF856" s="90"/>
      <c r="AG856" s="90"/>
      <c r="AH856" s="90"/>
      <c r="AI856" s="90"/>
      <c r="AJ856" s="90"/>
      <c r="AK856" s="90"/>
      <c r="AL856" s="90"/>
      <c r="AM856" s="90"/>
      <c r="AN856" s="90"/>
      <c r="AO856" s="90"/>
      <c r="AP856" s="90"/>
      <c r="AQ856" s="90"/>
      <c r="AR856" s="90"/>
      <c r="AS856" s="90"/>
      <c r="AT856" s="90"/>
      <c r="AU856" s="90"/>
      <c r="AV856" s="90"/>
      <c r="AW856" s="90"/>
      <c r="AX856" s="90"/>
      <c r="AY856" s="90"/>
      <c r="AZ856" s="90"/>
      <c r="BA856" s="90"/>
      <c r="BB856" s="90"/>
      <c r="BC856" s="90"/>
      <c r="BD856" s="90"/>
      <c r="BE856" s="90"/>
      <c r="BF856" s="90"/>
      <c r="BG856" s="90"/>
      <c r="BH856" s="90"/>
      <c r="BI856" s="90"/>
      <c r="BJ856" s="90"/>
      <c r="BK856" s="90"/>
      <c r="BL856" s="90"/>
      <c r="BM856" s="90"/>
      <c r="BN856" s="90"/>
      <c r="BO856" s="90"/>
      <c r="BP856" s="90"/>
      <c r="BQ856" s="90"/>
      <c r="BR856" s="90"/>
      <c r="BS856" s="90"/>
      <c r="BT856" s="90"/>
      <c r="BU856" s="90"/>
      <c r="BV856" s="90"/>
      <c r="BW856" s="90"/>
      <c r="BX856" s="90"/>
      <c r="BY856" s="90"/>
      <c r="BZ856" s="90"/>
      <c r="CA856" s="90"/>
    </row>
    <row r="857" spans="1:79" s="86" customFormat="1" x14ac:dyDescent="0.2">
      <c r="A857" s="150"/>
      <c r="B857" s="95"/>
      <c r="C857" s="95"/>
      <c r="D857" s="131"/>
      <c r="E857" s="160"/>
      <c r="F857" s="90"/>
      <c r="G857" s="90"/>
      <c r="H857" s="90"/>
      <c r="I857" s="90"/>
      <c r="J857" s="90"/>
      <c r="K857" s="90"/>
      <c r="L857" s="90"/>
      <c r="M857" s="90"/>
      <c r="N857" s="90"/>
      <c r="O857" s="90"/>
      <c r="P857" s="90"/>
      <c r="Q857" s="90"/>
      <c r="R857" s="90"/>
      <c r="S857" s="90"/>
      <c r="T857" s="90"/>
      <c r="U857" s="90"/>
      <c r="V857" s="90"/>
      <c r="W857" s="90"/>
      <c r="X857" s="90"/>
      <c r="Y857" s="90"/>
      <c r="Z857" s="90"/>
      <c r="AA857" s="90"/>
      <c r="AB857" s="90"/>
      <c r="AC857" s="90"/>
      <c r="AD857" s="90"/>
      <c r="AE857" s="90"/>
      <c r="AF857" s="90"/>
      <c r="AG857" s="90"/>
      <c r="AH857" s="90"/>
      <c r="AI857" s="90"/>
      <c r="AJ857" s="90"/>
      <c r="AK857" s="90"/>
      <c r="AL857" s="90"/>
      <c r="AM857" s="90"/>
      <c r="AN857" s="90"/>
      <c r="AO857" s="90"/>
      <c r="AP857" s="90"/>
      <c r="AQ857" s="90"/>
      <c r="AR857" s="90"/>
      <c r="AS857" s="90"/>
      <c r="AT857" s="90"/>
      <c r="AU857" s="90"/>
      <c r="AV857" s="90"/>
      <c r="AW857" s="90"/>
      <c r="AX857" s="90"/>
      <c r="AY857" s="90"/>
      <c r="AZ857" s="90"/>
      <c r="BA857" s="90"/>
      <c r="BB857" s="90"/>
      <c r="BC857" s="90"/>
      <c r="BD857" s="90"/>
      <c r="BE857" s="90"/>
      <c r="BF857" s="90"/>
      <c r="BG857" s="90"/>
      <c r="BH857" s="90"/>
      <c r="BI857" s="90"/>
      <c r="BJ857" s="90"/>
      <c r="BK857" s="90"/>
      <c r="BL857" s="90"/>
      <c r="BM857" s="90"/>
      <c r="BN857" s="90"/>
      <c r="BO857" s="90"/>
      <c r="BP857" s="90"/>
      <c r="BQ857" s="90"/>
      <c r="BR857" s="90"/>
      <c r="BS857" s="90"/>
      <c r="BT857" s="90"/>
      <c r="BU857" s="90"/>
      <c r="BV857" s="90"/>
      <c r="BW857" s="90"/>
      <c r="BX857" s="90"/>
      <c r="BY857" s="90"/>
      <c r="BZ857" s="90"/>
      <c r="CA857" s="90"/>
    </row>
    <row r="858" spans="1:79" s="86" customFormat="1" x14ac:dyDescent="0.2">
      <c r="A858" s="150"/>
      <c r="B858" s="95"/>
      <c r="C858" s="95"/>
      <c r="D858" s="131"/>
      <c r="E858" s="160"/>
      <c r="F858" s="90"/>
      <c r="G858" s="90"/>
      <c r="H858" s="90"/>
      <c r="I858" s="90"/>
      <c r="J858" s="90"/>
      <c r="K858" s="90"/>
      <c r="L858" s="90"/>
      <c r="M858" s="90"/>
      <c r="N858" s="90"/>
      <c r="O858" s="90"/>
      <c r="P858" s="90"/>
      <c r="Q858" s="90"/>
      <c r="R858" s="90"/>
      <c r="S858" s="90"/>
      <c r="T858" s="90"/>
      <c r="U858" s="90"/>
      <c r="V858" s="90"/>
      <c r="W858" s="90"/>
      <c r="X858" s="90"/>
      <c r="Y858" s="90"/>
      <c r="Z858" s="90"/>
      <c r="AA858" s="90"/>
      <c r="AB858" s="90"/>
      <c r="AC858" s="90"/>
      <c r="AD858" s="90"/>
      <c r="AE858" s="90"/>
      <c r="AF858" s="90"/>
      <c r="AG858" s="90"/>
      <c r="AH858" s="90"/>
      <c r="AI858" s="90"/>
      <c r="AJ858" s="90"/>
      <c r="AK858" s="90"/>
      <c r="AL858" s="90"/>
      <c r="AM858" s="90"/>
      <c r="AN858" s="90"/>
      <c r="AO858" s="90"/>
      <c r="AP858" s="90"/>
      <c r="AQ858" s="90"/>
      <c r="AR858" s="90"/>
      <c r="AS858" s="90"/>
      <c r="AT858" s="90"/>
      <c r="AU858" s="90"/>
      <c r="AV858" s="90"/>
      <c r="AW858" s="90"/>
      <c r="AX858" s="90"/>
      <c r="AY858" s="90"/>
      <c r="AZ858" s="90"/>
      <c r="BA858" s="90"/>
      <c r="BB858" s="90"/>
      <c r="BC858" s="90"/>
      <c r="BD858" s="90"/>
      <c r="BE858" s="90"/>
      <c r="BF858" s="90"/>
      <c r="BG858" s="90"/>
      <c r="BH858" s="90"/>
      <c r="BI858" s="90"/>
      <c r="BJ858" s="90"/>
      <c r="BK858" s="90"/>
      <c r="BL858" s="90"/>
      <c r="BM858" s="90"/>
      <c r="BN858" s="90"/>
      <c r="BO858" s="90"/>
      <c r="BP858" s="90"/>
      <c r="BQ858" s="90"/>
      <c r="BR858" s="90"/>
      <c r="BS858" s="90"/>
      <c r="BT858" s="90"/>
      <c r="BU858" s="90"/>
      <c r="BV858" s="90"/>
      <c r="BW858" s="90"/>
      <c r="BX858" s="90"/>
      <c r="BY858" s="90"/>
      <c r="BZ858" s="90"/>
      <c r="CA858" s="90"/>
    </row>
    <row r="859" spans="1:79" s="86" customFormat="1" x14ac:dyDescent="0.2">
      <c r="A859" s="150"/>
      <c r="B859" s="95"/>
      <c r="C859" s="95"/>
      <c r="D859" s="131"/>
      <c r="E859" s="160"/>
      <c r="F859" s="90"/>
      <c r="G859" s="90"/>
      <c r="H859" s="90"/>
      <c r="I859" s="90"/>
      <c r="J859" s="90"/>
      <c r="K859" s="90"/>
      <c r="L859" s="90"/>
      <c r="M859" s="90"/>
      <c r="N859" s="90"/>
      <c r="O859" s="90"/>
      <c r="P859" s="90"/>
      <c r="Q859" s="90"/>
      <c r="R859" s="90"/>
      <c r="S859" s="90"/>
      <c r="T859" s="90"/>
      <c r="U859" s="90"/>
      <c r="V859" s="90"/>
      <c r="W859" s="90"/>
      <c r="X859" s="90"/>
      <c r="Y859" s="90"/>
      <c r="Z859" s="90"/>
      <c r="AA859" s="90"/>
      <c r="AB859" s="90"/>
      <c r="AC859" s="90"/>
      <c r="AD859" s="90"/>
      <c r="AE859" s="90"/>
      <c r="AF859" s="90"/>
      <c r="AG859" s="90"/>
      <c r="AH859" s="90"/>
      <c r="AI859" s="90"/>
      <c r="AJ859" s="90"/>
      <c r="AK859" s="90"/>
      <c r="AL859" s="90"/>
      <c r="AM859" s="90"/>
      <c r="AN859" s="90"/>
      <c r="AO859" s="90"/>
      <c r="AP859" s="90"/>
      <c r="AQ859" s="90"/>
      <c r="AR859" s="90"/>
      <c r="AS859" s="90"/>
      <c r="AT859" s="90"/>
      <c r="AU859" s="90"/>
      <c r="AV859" s="90"/>
      <c r="AW859" s="90"/>
      <c r="AX859" s="90"/>
      <c r="AY859" s="90"/>
      <c r="AZ859" s="90"/>
      <c r="BA859" s="90"/>
      <c r="BB859" s="90"/>
      <c r="BC859" s="90"/>
      <c r="BD859" s="90"/>
      <c r="BE859" s="90"/>
      <c r="BF859" s="90"/>
      <c r="BG859" s="90"/>
      <c r="BH859" s="90"/>
      <c r="BI859" s="90"/>
      <c r="BJ859" s="90"/>
      <c r="BK859" s="90"/>
      <c r="BL859" s="90"/>
      <c r="BM859" s="90"/>
      <c r="BN859" s="90"/>
      <c r="BO859" s="90"/>
      <c r="BP859" s="90"/>
      <c r="BQ859" s="90"/>
      <c r="BR859" s="90"/>
      <c r="BS859" s="90"/>
      <c r="BT859" s="90"/>
      <c r="BU859" s="90"/>
      <c r="BV859" s="90"/>
      <c r="BW859" s="90"/>
      <c r="BX859" s="90"/>
      <c r="BY859" s="90"/>
      <c r="BZ859" s="90"/>
      <c r="CA859" s="90"/>
    </row>
    <row r="860" spans="1:79" s="86" customFormat="1" x14ac:dyDescent="0.2">
      <c r="A860" s="150"/>
      <c r="B860" s="95"/>
      <c r="C860" s="95"/>
      <c r="D860" s="131"/>
      <c r="E860" s="160"/>
      <c r="F860" s="90"/>
      <c r="G860" s="90"/>
      <c r="H860" s="90"/>
      <c r="I860" s="90"/>
      <c r="J860" s="90"/>
      <c r="K860" s="90"/>
      <c r="L860" s="90"/>
      <c r="M860" s="90"/>
      <c r="N860" s="90"/>
      <c r="O860" s="90"/>
      <c r="P860" s="90"/>
      <c r="Q860" s="90"/>
      <c r="R860" s="90"/>
      <c r="S860" s="90"/>
      <c r="T860" s="90"/>
      <c r="U860" s="90"/>
      <c r="V860" s="90"/>
      <c r="W860" s="90"/>
      <c r="X860" s="90"/>
      <c r="Y860" s="90"/>
      <c r="Z860" s="90"/>
      <c r="AA860" s="90"/>
      <c r="AB860" s="90"/>
      <c r="AC860" s="90"/>
      <c r="AD860" s="90"/>
      <c r="AE860" s="90"/>
      <c r="AF860" s="90"/>
      <c r="AG860" s="90"/>
      <c r="AH860" s="90"/>
      <c r="AI860" s="90"/>
      <c r="AJ860" s="90"/>
      <c r="AK860" s="90"/>
      <c r="AL860" s="90"/>
      <c r="AM860" s="90"/>
      <c r="AN860" s="90"/>
      <c r="AO860" s="90"/>
      <c r="AP860" s="90"/>
      <c r="AQ860" s="90"/>
      <c r="AR860" s="90"/>
      <c r="AS860" s="90"/>
      <c r="AT860" s="90"/>
      <c r="AU860" s="90"/>
      <c r="AV860" s="90"/>
      <c r="AW860" s="90"/>
      <c r="AX860" s="90"/>
      <c r="AY860" s="90"/>
      <c r="AZ860" s="90"/>
      <c r="BA860" s="90"/>
      <c r="BB860" s="90"/>
      <c r="BC860" s="90"/>
      <c r="BD860" s="90"/>
      <c r="BE860" s="90"/>
      <c r="BF860" s="90"/>
      <c r="BG860" s="90"/>
      <c r="BH860" s="90"/>
      <c r="BI860" s="90"/>
      <c r="BJ860" s="90"/>
      <c r="BK860" s="90"/>
      <c r="BL860" s="90"/>
      <c r="BM860" s="90"/>
      <c r="BN860" s="90"/>
      <c r="BO860" s="90"/>
      <c r="BP860" s="90"/>
      <c r="BQ860" s="90"/>
      <c r="BR860" s="90"/>
      <c r="BS860" s="90"/>
      <c r="BT860" s="90"/>
      <c r="BU860" s="90"/>
      <c r="BV860" s="90"/>
      <c r="BW860" s="90"/>
      <c r="BX860" s="90"/>
      <c r="BY860" s="90"/>
      <c r="BZ860" s="90"/>
      <c r="CA860" s="90"/>
    </row>
    <row r="861" spans="1:79" s="86" customFormat="1" x14ac:dyDescent="0.2">
      <c r="A861" s="150"/>
      <c r="B861" s="95"/>
      <c r="C861" s="95"/>
      <c r="D861" s="131"/>
      <c r="E861" s="160"/>
      <c r="F861" s="90"/>
      <c r="G861" s="90"/>
      <c r="H861" s="90"/>
      <c r="I861" s="90"/>
      <c r="J861" s="90"/>
      <c r="K861" s="90"/>
      <c r="L861" s="90"/>
      <c r="M861" s="90"/>
      <c r="N861" s="90"/>
      <c r="O861" s="90"/>
      <c r="P861" s="90"/>
      <c r="Q861" s="90"/>
      <c r="R861" s="90"/>
      <c r="S861" s="90"/>
      <c r="T861" s="90"/>
      <c r="U861" s="90"/>
      <c r="V861" s="90"/>
      <c r="W861" s="90"/>
      <c r="X861" s="90"/>
      <c r="Y861" s="90"/>
      <c r="Z861" s="90"/>
      <c r="AA861" s="90"/>
      <c r="AB861" s="90"/>
      <c r="AC861" s="90"/>
      <c r="AD861" s="90"/>
      <c r="AE861" s="90"/>
      <c r="AF861" s="90"/>
      <c r="AG861" s="90"/>
      <c r="AH861" s="90"/>
      <c r="AI861" s="90"/>
      <c r="AJ861" s="90"/>
      <c r="AK861" s="90"/>
      <c r="AL861" s="90"/>
      <c r="AM861" s="90"/>
      <c r="AN861" s="90"/>
      <c r="AO861" s="90"/>
      <c r="AP861" s="90"/>
      <c r="AQ861" s="90"/>
      <c r="AR861" s="90"/>
      <c r="AS861" s="90"/>
      <c r="AT861" s="90"/>
      <c r="AU861" s="90"/>
      <c r="AV861" s="90"/>
      <c r="AW861" s="90"/>
      <c r="AX861" s="90"/>
      <c r="AY861" s="90"/>
      <c r="AZ861" s="90"/>
      <c r="BA861" s="90"/>
      <c r="BB861" s="90"/>
      <c r="BC861" s="90"/>
      <c r="BD861" s="90"/>
      <c r="BE861" s="90"/>
      <c r="BF861" s="90"/>
      <c r="BG861" s="90"/>
      <c r="BH861" s="90"/>
      <c r="BI861" s="90"/>
      <c r="BJ861" s="90"/>
      <c r="BK861" s="90"/>
      <c r="BL861" s="90"/>
      <c r="BM861" s="90"/>
      <c r="BN861" s="90"/>
      <c r="BO861" s="90"/>
      <c r="BP861" s="90"/>
      <c r="BQ861" s="90"/>
      <c r="BR861" s="90"/>
      <c r="BS861" s="90"/>
      <c r="BT861" s="90"/>
      <c r="BU861" s="90"/>
      <c r="BV861" s="90"/>
      <c r="BW861" s="90"/>
      <c r="BX861" s="90"/>
      <c r="BY861" s="90"/>
      <c r="BZ861" s="90"/>
      <c r="CA861" s="90"/>
    </row>
    <row r="862" spans="1:79" s="86" customFormat="1" x14ac:dyDescent="0.2">
      <c r="A862" s="150"/>
      <c r="B862" s="95"/>
      <c r="C862" s="95"/>
      <c r="D862" s="131"/>
      <c r="E862" s="160"/>
      <c r="F862" s="90"/>
      <c r="G862" s="90"/>
      <c r="H862" s="90"/>
      <c r="I862" s="90"/>
      <c r="J862" s="90"/>
      <c r="K862" s="90"/>
      <c r="L862" s="90"/>
      <c r="M862" s="90"/>
      <c r="N862" s="90"/>
      <c r="O862" s="90"/>
      <c r="P862" s="90"/>
      <c r="Q862" s="90"/>
      <c r="R862" s="90"/>
      <c r="S862" s="90"/>
      <c r="T862" s="90"/>
      <c r="U862" s="90"/>
      <c r="V862" s="90"/>
      <c r="W862" s="90"/>
      <c r="X862" s="90"/>
      <c r="Y862" s="90"/>
      <c r="Z862" s="90"/>
      <c r="AA862" s="90"/>
      <c r="AB862" s="90"/>
      <c r="AC862" s="90"/>
      <c r="AD862" s="90"/>
      <c r="AE862" s="90"/>
      <c r="AF862" s="90"/>
      <c r="AG862" s="90"/>
      <c r="AH862" s="90"/>
      <c r="AI862" s="90"/>
      <c r="AJ862" s="90"/>
      <c r="AK862" s="90"/>
      <c r="AL862" s="90"/>
      <c r="AM862" s="90"/>
      <c r="AN862" s="90"/>
      <c r="AO862" s="90"/>
      <c r="AP862" s="90"/>
      <c r="AQ862" s="90"/>
      <c r="AR862" s="90"/>
      <c r="AS862" s="90"/>
      <c r="AT862" s="90"/>
      <c r="AU862" s="90"/>
      <c r="AV862" s="90"/>
      <c r="AW862" s="90"/>
      <c r="AX862" s="90"/>
      <c r="AY862" s="90"/>
      <c r="AZ862" s="90"/>
      <c r="BA862" s="90"/>
      <c r="BB862" s="90"/>
      <c r="BC862" s="90"/>
      <c r="BD862" s="90"/>
      <c r="BE862" s="90"/>
      <c r="BF862" s="90"/>
      <c r="BG862" s="90"/>
      <c r="BH862" s="90"/>
      <c r="BI862" s="90"/>
      <c r="BJ862" s="90"/>
      <c r="BK862" s="90"/>
      <c r="BL862" s="90"/>
      <c r="BM862" s="90"/>
      <c r="BN862" s="90"/>
      <c r="BO862" s="90"/>
      <c r="BP862" s="90"/>
      <c r="BQ862" s="90"/>
      <c r="BR862" s="90"/>
      <c r="BS862" s="90"/>
      <c r="BT862" s="90"/>
      <c r="BU862" s="90"/>
      <c r="BV862" s="90"/>
      <c r="BW862" s="90"/>
      <c r="BX862" s="90"/>
      <c r="BY862" s="90"/>
      <c r="BZ862" s="90"/>
      <c r="CA862" s="90"/>
    </row>
    <row r="863" spans="1:79" s="86" customFormat="1" x14ac:dyDescent="0.2">
      <c r="A863" s="150"/>
      <c r="B863" s="95"/>
      <c r="C863" s="95"/>
      <c r="D863" s="131"/>
      <c r="E863" s="160"/>
      <c r="F863" s="90"/>
      <c r="G863" s="90"/>
      <c r="H863" s="90"/>
      <c r="I863" s="90"/>
      <c r="J863" s="90"/>
      <c r="K863" s="90"/>
      <c r="L863" s="90"/>
      <c r="M863" s="90"/>
      <c r="N863" s="90"/>
      <c r="O863" s="90"/>
      <c r="P863" s="90"/>
      <c r="Q863" s="90"/>
      <c r="R863" s="90"/>
      <c r="S863" s="90"/>
      <c r="T863" s="90"/>
      <c r="U863" s="90"/>
      <c r="V863" s="90"/>
      <c r="W863" s="90"/>
      <c r="X863" s="90"/>
      <c r="Y863" s="90"/>
      <c r="Z863" s="90"/>
      <c r="AA863" s="90"/>
      <c r="AB863" s="90"/>
      <c r="AC863" s="90"/>
      <c r="AD863" s="90"/>
      <c r="AE863" s="90"/>
      <c r="AF863" s="90"/>
      <c r="AG863" s="90"/>
      <c r="AH863" s="90"/>
      <c r="AI863" s="90"/>
      <c r="AJ863" s="90"/>
      <c r="AK863" s="90"/>
      <c r="AL863" s="90"/>
      <c r="AM863" s="90"/>
      <c r="AN863" s="90"/>
      <c r="AO863" s="90"/>
      <c r="AP863" s="90"/>
      <c r="AQ863" s="90"/>
      <c r="AR863" s="90"/>
      <c r="AS863" s="90"/>
      <c r="AT863" s="90"/>
      <c r="AU863" s="90"/>
      <c r="AV863" s="90"/>
      <c r="AW863" s="90"/>
      <c r="AX863" s="90"/>
      <c r="AY863" s="90"/>
      <c r="AZ863" s="90"/>
      <c r="BA863" s="90"/>
      <c r="BB863" s="90"/>
      <c r="BC863" s="90"/>
      <c r="BD863" s="90"/>
      <c r="BE863" s="90"/>
      <c r="BF863" s="90"/>
      <c r="BG863" s="90"/>
      <c r="BH863" s="90"/>
      <c r="BI863" s="90"/>
      <c r="BJ863" s="90"/>
      <c r="BK863" s="90"/>
      <c r="BL863" s="90"/>
      <c r="BM863" s="90"/>
      <c r="BN863" s="90"/>
      <c r="BO863" s="90"/>
      <c r="BP863" s="90"/>
      <c r="BQ863" s="90"/>
      <c r="BR863" s="90"/>
      <c r="BS863" s="90"/>
      <c r="BT863" s="90"/>
      <c r="BU863" s="90"/>
      <c r="BV863" s="90"/>
      <c r="BW863" s="90"/>
      <c r="BX863" s="90"/>
      <c r="BY863" s="90"/>
      <c r="BZ863" s="90"/>
      <c r="CA863" s="90"/>
    </row>
    <row r="864" spans="1:79" s="86" customFormat="1" x14ac:dyDescent="0.2">
      <c r="A864" s="150"/>
      <c r="B864" s="95"/>
      <c r="C864" s="95"/>
      <c r="D864" s="131"/>
      <c r="E864" s="160"/>
      <c r="F864" s="90"/>
      <c r="G864" s="90"/>
      <c r="H864" s="90"/>
      <c r="I864" s="90"/>
      <c r="J864" s="90"/>
      <c r="K864" s="90"/>
      <c r="L864" s="90"/>
      <c r="M864" s="90"/>
      <c r="N864" s="90"/>
      <c r="O864" s="90"/>
      <c r="P864" s="90"/>
      <c r="Q864" s="90"/>
      <c r="R864" s="90"/>
      <c r="S864" s="90"/>
      <c r="T864" s="90"/>
      <c r="U864" s="90"/>
      <c r="V864" s="90"/>
      <c r="W864" s="90"/>
      <c r="X864" s="90"/>
      <c r="Y864" s="90"/>
      <c r="Z864" s="90"/>
      <c r="AA864" s="90"/>
      <c r="AB864" s="90"/>
      <c r="AC864" s="90"/>
      <c r="AD864" s="90"/>
      <c r="AE864" s="90"/>
      <c r="AF864" s="90"/>
      <c r="AG864" s="90"/>
      <c r="AH864" s="90"/>
      <c r="AI864" s="90"/>
      <c r="AJ864" s="90"/>
      <c r="AK864" s="90"/>
      <c r="AL864" s="90"/>
      <c r="AM864" s="90"/>
      <c r="AN864" s="90"/>
      <c r="AO864" s="90"/>
      <c r="AP864" s="90"/>
      <c r="AQ864" s="90"/>
      <c r="AR864" s="90"/>
      <c r="AS864" s="90"/>
      <c r="AT864" s="90"/>
      <c r="AU864" s="90"/>
      <c r="AV864" s="90"/>
      <c r="AW864" s="90"/>
      <c r="AX864" s="90"/>
      <c r="AY864" s="90"/>
      <c r="AZ864" s="90"/>
      <c r="BA864" s="90"/>
      <c r="BB864" s="90"/>
      <c r="BC864" s="90"/>
      <c r="BD864" s="90"/>
      <c r="BE864" s="90"/>
      <c r="BF864" s="90"/>
      <c r="BG864" s="90"/>
      <c r="BH864" s="90"/>
      <c r="BI864" s="90"/>
      <c r="BJ864" s="90"/>
      <c r="BK864" s="90"/>
      <c r="BL864" s="90"/>
      <c r="BM864" s="90"/>
      <c r="BN864" s="90"/>
      <c r="BO864" s="90"/>
      <c r="BP864" s="90"/>
      <c r="BQ864" s="90"/>
      <c r="BR864" s="90"/>
      <c r="BS864" s="90"/>
      <c r="BT864" s="90"/>
      <c r="BU864" s="90"/>
      <c r="BV864" s="90"/>
      <c r="BW864" s="90"/>
      <c r="BX864" s="90"/>
      <c r="BY864" s="90"/>
      <c r="BZ864" s="90"/>
      <c r="CA864" s="90"/>
    </row>
    <row r="865" spans="1:79" s="86" customFormat="1" x14ac:dyDescent="0.2">
      <c r="A865" s="150"/>
      <c r="B865" s="95"/>
      <c r="C865" s="95"/>
      <c r="D865" s="131"/>
      <c r="E865" s="160"/>
      <c r="F865" s="90"/>
      <c r="G865" s="90"/>
      <c r="H865" s="90"/>
      <c r="I865" s="90"/>
      <c r="J865" s="90"/>
      <c r="K865" s="90"/>
      <c r="L865" s="90"/>
      <c r="M865" s="90"/>
      <c r="N865" s="90"/>
      <c r="O865" s="90"/>
      <c r="P865" s="90"/>
      <c r="Q865" s="90"/>
      <c r="R865" s="90"/>
      <c r="S865" s="90"/>
      <c r="T865" s="90"/>
      <c r="U865" s="90"/>
      <c r="V865" s="90"/>
      <c r="W865" s="90"/>
      <c r="X865" s="90"/>
      <c r="Y865" s="90"/>
      <c r="Z865" s="90"/>
      <c r="AA865" s="90"/>
      <c r="AB865" s="90"/>
      <c r="AC865" s="90"/>
      <c r="AD865" s="90"/>
      <c r="AE865" s="90"/>
      <c r="AF865" s="90"/>
      <c r="AG865" s="90"/>
      <c r="AH865" s="90"/>
      <c r="AI865" s="90"/>
      <c r="AJ865" s="90"/>
      <c r="AK865" s="90"/>
      <c r="AL865" s="90"/>
      <c r="AM865" s="90"/>
      <c r="AN865" s="90"/>
      <c r="AO865" s="90"/>
      <c r="AP865" s="90"/>
      <c r="AQ865" s="90"/>
      <c r="AR865" s="90"/>
      <c r="AS865" s="90"/>
      <c r="AT865" s="90"/>
      <c r="AU865" s="90"/>
      <c r="AV865" s="90"/>
      <c r="AW865" s="90"/>
      <c r="AX865" s="90"/>
      <c r="AY865" s="90"/>
      <c r="AZ865" s="90"/>
      <c r="BA865" s="90"/>
      <c r="BB865" s="90"/>
      <c r="BC865" s="90"/>
      <c r="BD865" s="90"/>
      <c r="BE865" s="90"/>
      <c r="BF865" s="90"/>
      <c r="BG865" s="90"/>
      <c r="BH865" s="90"/>
      <c r="BI865" s="90"/>
      <c r="BJ865" s="90"/>
      <c r="BK865" s="90"/>
      <c r="BL865" s="90"/>
      <c r="BM865" s="90"/>
      <c r="BN865" s="90"/>
      <c r="BO865" s="90"/>
      <c r="BP865" s="90"/>
      <c r="BQ865" s="90"/>
      <c r="BR865" s="90"/>
      <c r="BS865" s="90"/>
      <c r="BT865" s="90"/>
      <c r="BU865" s="90"/>
      <c r="BV865" s="90"/>
      <c r="BW865" s="90"/>
      <c r="BX865" s="90"/>
      <c r="BY865" s="90"/>
      <c r="BZ865" s="90"/>
      <c r="CA865" s="90"/>
    </row>
    <row r="866" spans="1:79" s="86" customFormat="1" x14ac:dyDescent="0.2">
      <c r="A866" s="150"/>
      <c r="B866" s="95"/>
      <c r="C866" s="95"/>
      <c r="D866" s="131"/>
      <c r="E866" s="160"/>
      <c r="F866" s="90"/>
      <c r="G866" s="90"/>
      <c r="H866" s="90"/>
      <c r="I866" s="90"/>
      <c r="J866" s="90"/>
      <c r="K866" s="90"/>
      <c r="L866" s="90"/>
      <c r="M866" s="90"/>
      <c r="N866" s="90"/>
      <c r="O866" s="90"/>
      <c r="P866" s="90"/>
      <c r="Q866" s="90"/>
      <c r="R866" s="90"/>
      <c r="S866" s="90"/>
      <c r="T866" s="90"/>
      <c r="U866" s="90"/>
      <c r="V866" s="90"/>
      <c r="W866" s="90"/>
      <c r="X866" s="90"/>
      <c r="Y866" s="90"/>
      <c r="Z866" s="90"/>
      <c r="AA866" s="90"/>
      <c r="AB866" s="90"/>
      <c r="AC866" s="90"/>
      <c r="AD866" s="90"/>
      <c r="AE866" s="90"/>
      <c r="AF866" s="90"/>
      <c r="AG866" s="90"/>
      <c r="AH866" s="90"/>
      <c r="AI866" s="90"/>
      <c r="AJ866" s="90"/>
      <c r="AK866" s="90"/>
      <c r="AL866" s="90"/>
      <c r="AM866" s="90"/>
      <c r="AN866" s="90"/>
      <c r="AO866" s="90"/>
      <c r="AP866" s="90"/>
      <c r="AQ866" s="90"/>
      <c r="AR866" s="90"/>
      <c r="AS866" s="90"/>
      <c r="AT866" s="90"/>
      <c r="AU866" s="90"/>
      <c r="AV866" s="90"/>
      <c r="AW866" s="90"/>
      <c r="AX866" s="90"/>
      <c r="AY866" s="90"/>
      <c r="AZ866" s="90"/>
      <c r="BA866" s="90"/>
      <c r="BB866" s="90"/>
      <c r="BC866" s="90"/>
      <c r="BD866" s="90"/>
      <c r="BE866" s="90"/>
      <c r="BF866" s="90"/>
      <c r="BG866" s="90"/>
      <c r="BH866" s="90"/>
      <c r="BI866" s="90"/>
      <c r="BJ866" s="90"/>
      <c r="BK866" s="90"/>
      <c r="BL866" s="90"/>
      <c r="BM866" s="90"/>
      <c r="BN866" s="90"/>
      <c r="BO866" s="90"/>
      <c r="BP866" s="90"/>
      <c r="BQ866" s="90"/>
      <c r="BR866" s="90"/>
      <c r="BS866" s="90"/>
      <c r="BT866" s="90"/>
      <c r="BU866" s="90"/>
      <c r="BV866" s="90"/>
      <c r="BW866" s="90"/>
      <c r="BX866" s="90"/>
      <c r="BY866" s="90"/>
      <c r="BZ866" s="90"/>
      <c r="CA866" s="90"/>
    </row>
    <row r="867" spans="1:79" s="86" customFormat="1" x14ac:dyDescent="0.2">
      <c r="A867" s="150"/>
      <c r="B867" s="95"/>
      <c r="C867" s="95"/>
      <c r="D867" s="131"/>
      <c r="E867" s="160"/>
      <c r="F867" s="90"/>
      <c r="G867" s="90"/>
      <c r="H867" s="90"/>
      <c r="I867" s="90"/>
      <c r="J867" s="90"/>
      <c r="K867" s="90"/>
      <c r="L867" s="90"/>
      <c r="M867" s="90"/>
      <c r="N867" s="90"/>
      <c r="O867" s="90"/>
      <c r="P867" s="90"/>
      <c r="Q867" s="90"/>
      <c r="R867" s="90"/>
      <c r="S867" s="90"/>
      <c r="T867" s="90"/>
      <c r="U867" s="90"/>
      <c r="V867" s="90"/>
      <c r="W867" s="90"/>
      <c r="X867" s="90"/>
      <c r="Y867" s="90"/>
      <c r="Z867" s="90"/>
      <c r="AA867" s="90"/>
      <c r="AB867" s="90"/>
      <c r="AC867" s="90"/>
      <c r="AD867" s="90"/>
      <c r="AE867" s="90"/>
      <c r="AF867" s="90"/>
      <c r="AG867" s="90"/>
      <c r="AH867" s="90"/>
      <c r="AI867" s="90"/>
      <c r="AJ867" s="90"/>
      <c r="AK867" s="90"/>
      <c r="AL867" s="90"/>
      <c r="AM867" s="90"/>
      <c r="AN867" s="90"/>
      <c r="AO867" s="90"/>
      <c r="AP867" s="90"/>
      <c r="AQ867" s="90"/>
      <c r="AR867" s="90"/>
      <c r="AS867" s="90"/>
      <c r="AT867" s="90"/>
      <c r="AU867" s="90"/>
      <c r="AV867" s="90"/>
      <c r="AW867" s="90"/>
      <c r="AX867" s="90"/>
      <c r="AY867" s="90"/>
      <c r="AZ867" s="90"/>
      <c r="BA867" s="90"/>
      <c r="BB867" s="90"/>
      <c r="BC867" s="90"/>
      <c r="BD867" s="90"/>
      <c r="BE867" s="90"/>
      <c r="BF867" s="90"/>
      <c r="BG867" s="90"/>
      <c r="BH867" s="90"/>
      <c r="BI867" s="90"/>
      <c r="BJ867" s="90"/>
      <c r="BK867" s="90"/>
      <c r="BL867" s="90"/>
      <c r="BM867" s="90"/>
      <c r="BN867" s="90"/>
      <c r="BO867" s="90"/>
      <c r="BP867" s="90"/>
      <c r="BQ867" s="90"/>
      <c r="BR867" s="90"/>
      <c r="BS867" s="90"/>
      <c r="BT867" s="90"/>
      <c r="BU867" s="90"/>
      <c r="BV867" s="90"/>
      <c r="BW867" s="90"/>
      <c r="BX867" s="90"/>
      <c r="BY867" s="90"/>
      <c r="BZ867" s="90"/>
      <c r="CA867" s="90"/>
    </row>
    <row r="868" spans="1:79" s="86" customFormat="1" x14ac:dyDescent="0.2">
      <c r="A868" s="150"/>
      <c r="B868" s="95"/>
      <c r="C868" s="95"/>
      <c r="D868" s="131"/>
      <c r="E868" s="160"/>
      <c r="F868" s="90"/>
      <c r="G868" s="90"/>
      <c r="H868" s="90"/>
      <c r="I868" s="90"/>
      <c r="J868" s="90"/>
      <c r="K868" s="90"/>
      <c r="L868" s="90"/>
      <c r="M868" s="90"/>
      <c r="N868" s="90"/>
      <c r="O868" s="90"/>
      <c r="P868" s="90"/>
      <c r="Q868" s="90"/>
      <c r="R868" s="90"/>
      <c r="S868" s="90"/>
      <c r="T868" s="90"/>
      <c r="U868" s="90"/>
      <c r="V868" s="90"/>
      <c r="W868" s="90"/>
      <c r="X868" s="90"/>
      <c r="Y868" s="90"/>
      <c r="Z868" s="90"/>
      <c r="AA868" s="90"/>
      <c r="AB868" s="90"/>
      <c r="AC868" s="90"/>
      <c r="AD868" s="90"/>
      <c r="AE868" s="90"/>
      <c r="AF868" s="90"/>
      <c r="AG868" s="90"/>
      <c r="AH868" s="90"/>
      <c r="AI868" s="90"/>
      <c r="AJ868" s="90"/>
      <c r="AK868" s="90"/>
      <c r="AL868" s="90"/>
      <c r="AM868" s="90"/>
      <c r="AN868" s="90"/>
      <c r="AO868" s="90"/>
      <c r="AP868" s="90"/>
      <c r="AQ868" s="90"/>
      <c r="AR868" s="90"/>
      <c r="AS868" s="90"/>
      <c r="AT868" s="90"/>
      <c r="AU868" s="90"/>
      <c r="AV868" s="90"/>
      <c r="AW868" s="90"/>
      <c r="AX868" s="90"/>
      <c r="AY868" s="90"/>
      <c r="AZ868" s="90"/>
      <c r="BA868" s="90"/>
      <c r="BB868" s="90"/>
      <c r="BC868" s="90"/>
      <c r="BD868" s="90"/>
      <c r="BE868" s="90"/>
      <c r="BF868" s="90"/>
      <c r="BG868" s="90"/>
      <c r="BH868" s="90"/>
      <c r="BI868" s="90"/>
      <c r="BJ868" s="90"/>
      <c r="BK868" s="90"/>
      <c r="BL868" s="90"/>
      <c r="BM868" s="90"/>
      <c r="BN868" s="90"/>
      <c r="BO868" s="90"/>
      <c r="BP868" s="90"/>
      <c r="BQ868" s="90"/>
      <c r="BR868" s="90"/>
      <c r="BS868" s="90"/>
      <c r="BT868" s="90"/>
      <c r="BU868" s="90"/>
      <c r="BV868" s="90"/>
      <c r="BW868" s="90"/>
      <c r="BX868" s="90"/>
      <c r="BY868" s="90"/>
      <c r="BZ868" s="90"/>
      <c r="CA868" s="90"/>
    </row>
    <row r="869" spans="1:79" s="86" customFormat="1" x14ac:dyDescent="0.2">
      <c r="A869" s="150"/>
      <c r="B869" s="95"/>
      <c r="C869" s="95"/>
      <c r="D869" s="131"/>
      <c r="E869" s="160"/>
      <c r="F869" s="90"/>
      <c r="G869" s="90"/>
      <c r="H869" s="90"/>
      <c r="I869" s="90"/>
      <c r="J869" s="90"/>
      <c r="K869" s="90"/>
      <c r="L869" s="90"/>
      <c r="M869" s="90"/>
      <c r="N869" s="90"/>
      <c r="O869" s="90"/>
      <c r="P869" s="90"/>
      <c r="Q869" s="90"/>
      <c r="R869" s="90"/>
      <c r="S869" s="90"/>
      <c r="T869" s="90"/>
      <c r="U869" s="90"/>
      <c r="V869" s="90"/>
      <c r="W869" s="90"/>
      <c r="X869" s="90"/>
      <c r="Y869" s="90"/>
      <c r="Z869" s="90"/>
      <c r="AA869" s="90"/>
      <c r="AB869" s="90"/>
      <c r="AC869" s="90"/>
      <c r="AD869" s="90"/>
      <c r="AE869" s="90"/>
      <c r="AF869" s="90"/>
      <c r="AG869" s="90"/>
      <c r="AH869" s="90"/>
      <c r="AI869" s="90"/>
      <c r="AJ869" s="90"/>
      <c r="AK869" s="90"/>
      <c r="AL869" s="90"/>
      <c r="AM869" s="90"/>
      <c r="AN869" s="90"/>
      <c r="AO869" s="90"/>
      <c r="AP869" s="90"/>
      <c r="AQ869" s="90"/>
      <c r="AR869" s="90"/>
      <c r="AS869" s="90"/>
      <c r="AT869" s="90"/>
      <c r="AU869" s="90"/>
      <c r="AV869" s="90"/>
      <c r="AW869" s="90"/>
      <c r="AX869" s="90"/>
      <c r="AY869" s="90"/>
      <c r="AZ869" s="90"/>
      <c r="BA869" s="90"/>
      <c r="BB869" s="90"/>
      <c r="BC869" s="90"/>
      <c r="BD869" s="90"/>
      <c r="BE869" s="90"/>
      <c r="BF869" s="90"/>
      <c r="BG869" s="90"/>
      <c r="BH869" s="90"/>
      <c r="BI869" s="90"/>
      <c r="BJ869" s="90"/>
      <c r="BK869" s="90"/>
      <c r="BL869" s="90"/>
      <c r="BM869" s="90"/>
      <c r="BN869" s="90"/>
      <c r="BO869" s="90"/>
      <c r="BP869" s="90"/>
      <c r="BQ869" s="90"/>
      <c r="BR869" s="90"/>
      <c r="BS869" s="90"/>
      <c r="BT869" s="90"/>
      <c r="BU869" s="90"/>
      <c r="BV869" s="90"/>
      <c r="BW869" s="90"/>
      <c r="BX869" s="90"/>
      <c r="BY869" s="90"/>
      <c r="BZ869" s="90"/>
      <c r="CA869" s="90"/>
    </row>
    <row r="870" spans="1:79" s="86" customFormat="1" x14ac:dyDescent="0.2">
      <c r="A870" s="150"/>
      <c r="B870" s="95"/>
      <c r="C870" s="95"/>
      <c r="D870" s="131"/>
      <c r="E870" s="160"/>
      <c r="F870" s="90"/>
      <c r="G870" s="90"/>
      <c r="H870" s="90"/>
      <c r="I870" s="90"/>
      <c r="J870" s="90"/>
      <c r="K870" s="90"/>
      <c r="L870" s="90"/>
      <c r="M870" s="90"/>
      <c r="N870" s="90"/>
      <c r="O870" s="90"/>
      <c r="P870" s="90"/>
      <c r="Q870" s="90"/>
      <c r="R870" s="90"/>
      <c r="S870" s="90"/>
      <c r="T870" s="90"/>
      <c r="U870" s="90"/>
      <c r="V870" s="90"/>
      <c r="W870" s="90"/>
      <c r="X870" s="90"/>
      <c r="Y870" s="90"/>
      <c r="Z870" s="90"/>
      <c r="AA870" s="90"/>
      <c r="AB870" s="90"/>
      <c r="AC870" s="90"/>
      <c r="AD870" s="90"/>
      <c r="AE870" s="90"/>
      <c r="AF870" s="90"/>
      <c r="AG870" s="90"/>
      <c r="AH870" s="90"/>
      <c r="AI870" s="90"/>
      <c r="AJ870" s="90"/>
      <c r="AK870" s="90"/>
      <c r="AL870" s="90"/>
      <c r="AM870" s="90"/>
      <c r="AN870" s="90"/>
      <c r="AO870" s="90"/>
      <c r="AP870" s="90"/>
      <c r="AQ870" s="90"/>
      <c r="AR870" s="90"/>
      <c r="AS870" s="90"/>
      <c r="AT870" s="90"/>
      <c r="AU870" s="90"/>
      <c r="AV870" s="90"/>
      <c r="AW870" s="90"/>
      <c r="AX870" s="90"/>
      <c r="AY870" s="90"/>
      <c r="AZ870" s="90"/>
      <c r="BA870" s="90"/>
      <c r="BB870" s="90"/>
      <c r="BC870" s="90"/>
      <c r="BD870" s="90"/>
      <c r="BE870" s="90"/>
      <c r="BF870" s="90"/>
      <c r="BG870" s="90"/>
      <c r="BH870" s="90"/>
      <c r="BI870" s="90"/>
      <c r="BJ870" s="90"/>
      <c r="BK870" s="90"/>
      <c r="BL870" s="90"/>
      <c r="BM870" s="90"/>
      <c r="BN870" s="90"/>
      <c r="BO870" s="90"/>
      <c r="BP870" s="90"/>
      <c r="BQ870" s="90"/>
      <c r="BR870" s="90"/>
      <c r="BS870" s="90"/>
      <c r="BT870" s="90"/>
      <c r="BU870" s="90"/>
      <c r="BV870" s="90"/>
      <c r="BW870" s="90"/>
      <c r="BX870" s="90"/>
      <c r="BY870" s="90"/>
      <c r="BZ870" s="90"/>
      <c r="CA870" s="90"/>
    </row>
    <row r="871" spans="1:79" s="86" customFormat="1" x14ac:dyDescent="0.2">
      <c r="A871" s="150"/>
      <c r="B871" s="95"/>
      <c r="C871" s="95"/>
      <c r="D871" s="131"/>
      <c r="E871" s="160"/>
      <c r="F871" s="90"/>
      <c r="G871" s="90"/>
      <c r="H871" s="90"/>
      <c r="I871" s="90"/>
      <c r="J871" s="90"/>
      <c r="K871" s="90"/>
      <c r="L871" s="90"/>
      <c r="M871" s="90"/>
      <c r="N871" s="90"/>
      <c r="O871" s="90"/>
      <c r="P871" s="90"/>
      <c r="Q871" s="90"/>
      <c r="R871" s="90"/>
      <c r="S871" s="90"/>
      <c r="T871" s="90"/>
      <c r="U871" s="90"/>
      <c r="V871" s="90"/>
      <c r="W871" s="90"/>
      <c r="X871" s="90"/>
      <c r="Y871" s="90"/>
      <c r="Z871" s="90"/>
      <c r="AA871" s="90"/>
      <c r="AB871" s="90"/>
      <c r="AC871" s="90"/>
      <c r="AD871" s="90"/>
      <c r="AE871" s="90"/>
      <c r="AF871" s="90"/>
      <c r="AG871" s="90"/>
      <c r="AH871" s="90"/>
      <c r="AI871" s="90"/>
      <c r="AJ871" s="90"/>
      <c r="AK871" s="90"/>
      <c r="AL871" s="90"/>
      <c r="AM871" s="90"/>
      <c r="AN871" s="90"/>
      <c r="AO871" s="90"/>
      <c r="AP871" s="90"/>
      <c r="AQ871" s="90"/>
      <c r="AR871" s="90"/>
      <c r="AS871" s="90"/>
      <c r="AT871" s="90"/>
      <c r="AU871" s="90"/>
      <c r="AV871" s="90"/>
      <c r="AW871" s="90"/>
      <c r="AX871" s="90"/>
      <c r="AY871" s="90"/>
      <c r="AZ871" s="90"/>
      <c r="BA871" s="90"/>
      <c r="BB871" s="90"/>
      <c r="BC871" s="90"/>
      <c r="BD871" s="90"/>
      <c r="BE871" s="90"/>
      <c r="BF871" s="90"/>
      <c r="BG871" s="90"/>
      <c r="BH871" s="90"/>
      <c r="BI871" s="90"/>
      <c r="BJ871" s="90"/>
      <c r="BK871" s="90"/>
      <c r="BL871" s="90"/>
      <c r="BM871" s="90"/>
      <c r="BN871" s="90"/>
      <c r="BO871" s="90"/>
      <c r="BP871" s="90"/>
      <c r="BQ871" s="90"/>
      <c r="BR871" s="90"/>
      <c r="BS871" s="90"/>
      <c r="BT871" s="90"/>
      <c r="BU871" s="90"/>
      <c r="BV871" s="90"/>
      <c r="BW871" s="90"/>
      <c r="BX871" s="90"/>
      <c r="BY871" s="90"/>
      <c r="BZ871" s="90"/>
      <c r="CA871" s="90"/>
    </row>
    <row r="872" spans="1:79" s="86" customFormat="1" x14ac:dyDescent="0.2">
      <c r="A872" s="150"/>
      <c r="B872" s="95"/>
      <c r="C872" s="95"/>
      <c r="D872" s="131"/>
      <c r="E872" s="160"/>
      <c r="F872" s="90"/>
      <c r="G872" s="90"/>
      <c r="H872" s="90"/>
      <c r="I872" s="90"/>
      <c r="J872" s="90"/>
      <c r="K872" s="90"/>
      <c r="L872" s="90"/>
      <c r="M872" s="90"/>
      <c r="N872" s="90"/>
      <c r="O872" s="90"/>
      <c r="P872" s="90"/>
      <c r="Q872" s="90"/>
      <c r="R872" s="90"/>
      <c r="S872" s="90"/>
      <c r="T872" s="90"/>
      <c r="U872" s="90"/>
      <c r="V872" s="90"/>
      <c r="W872" s="90"/>
      <c r="X872" s="90"/>
      <c r="Y872" s="90"/>
      <c r="Z872" s="90"/>
      <c r="AA872" s="90"/>
      <c r="AB872" s="90"/>
      <c r="AC872" s="90"/>
      <c r="AD872" s="90"/>
      <c r="AE872" s="90"/>
      <c r="AF872" s="90"/>
      <c r="AG872" s="90"/>
      <c r="AH872" s="90"/>
      <c r="AI872" s="90"/>
      <c r="AJ872" s="90"/>
      <c r="AK872" s="90"/>
      <c r="AL872" s="90"/>
      <c r="AM872" s="90"/>
      <c r="AN872" s="90"/>
      <c r="AO872" s="90"/>
      <c r="AP872" s="90"/>
      <c r="AQ872" s="90"/>
      <c r="AR872" s="90"/>
      <c r="AS872" s="90"/>
      <c r="AT872" s="90"/>
      <c r="AU872" s="90"/>
      <c r="AV872" s="90"/>
      <c r="AW872" s="90"/>
      <c r="AX872" s="90"/>
      <c r="AY872" s="90"/>
      <c r="AZ872" s="90"/>
      <c r="BA872" s="90"/>
      <c r="BB872" s="90"/>
      <c r="BC872" s="90"/>
      <c r="BD872" s="90"/>
      <c r="BE872" s="90"/>
      <c r="BF872" s="90"/>
      <c r="BG872" s="90"/>
      <c r="BH872" s="90"/>
      <c r="BI872" s="90"/>
      <c r="BJ872" s="90"/>
      <c r="BK872" s="90"/>
      <c r="BL872" s="90"/>
      <c r="BM872" s="90"/>
      <c r="BN872" s="90"/>
      <c r="BO872" s="90"/>
      <c r="BP872" s="90"/>
      <c r="BQ872" s="90"/>
      <c r="BR872" s="90"/>
      <c r="BS872" s="90"/>
      <c r="BT872" s="90"/>
      <c r="BU872" s="90"/>
      <c r="BV872" s="90"/>
      <c r="BW872" s="90"/>
      <c r="BX872" s="90"/>
      <c r="BY872" s="90"/>
      <c r="BZ872" s="90"/>
      <c r="CA872" s="90"/>
    </row>
    <row r="873" spans="1:79" s="86" customFormat="1" x14ac:dyDescent="0.2">
      <c r="A873" s="150"/>
      <c r="B873" s="95"/>
      <c r="C873" s="95"/>
      <c r="D873" s="131"/>
      <c r="E873" s="160"/>
      <c r="F873" s="90"/>
      <c r="G873" s="90"/>
      <c r="H873" s="90"/>
      <c r="I873" s="90"/>
      <c r="J873" s="90"/>
      <c r="K873" s="90"/>
      <c r="L873" s="90"/>
      <c r="M873" s="90"/>
      <c r="N873" s="90"/>
      <c r="O873" s="90"/>
      <c r="P873" s="90"/>
      <c r="Q873" s="90"/>
      <c r="R873" s="90"/>
      <c r="S873" s="90"/>
      <c r="T873" s="90"/>
      <c r="U873" s="90"/>
      <c r="V873" s="90"/>
      <c r="W873" s="90"/>
      <c r="X873" s="90"/>
      <c r="Y873" s="90"/>
      <c r="Z873" s="90"/>
      <c r="AA873" s="90"/>
      <c r="AB873" s="90"/>
      <c r="AC873" s="90"/>
      <c r="AD873" s="90"/>
      <c r="AE873" s="90"/>
      <c r="AF873" s="90"/>
      <c r="AG873" s="90"/>
      <c r="AH873" s="90"/>
      <c r="AI873" s="90"/>
      <c r="AJ873" s="90"/>
      <c r="AK873" s="90"/>
      <c r="AL873" s="90"/>
      <c r="AM873" s="90"/>
      <c r="AN873" s="90"/>
      <c r="AO873" s="90"/>
      <c r="AP873" s="90"/>
      <c r="AQ873" s="90"/>
      <c r="AR873" s="90"/>
      <c r="AS873" s="90"/>
      <c r="AT873" s="90"/>
      <c r="AU873" s="90"/>
      <c r="AV873" s="90"/>
      <c r="AW873" s="90"/>
      <c r="AX873" s="90"/>
      <c r="AY873" s="90"/>
      <c r="AZ873" s="90"/>
      <c r="BA873" s="90"/>
      <c r="BB873" s="90"/>
      <c r="BC873" s="90"/>
      <c r="BD873" s="90"/>
      <c r="BE873" s="90"/>
      <c r="BF873" s="90"/>
      <c r="BG873" s="90"/>
      <c r="BH873" s="90"/>
      <c r="BI873" s="90"/>
      <c r="BJ873" s="90"/>
      <c r="BK873" s="90"/>
      <c r="BL873" s="90"/>
      <c r="BM873" s="90"/>
      <c r="BN873" s="90"/>
      <c r="BO873" s="90"/>
      <c r="BP873" s="90"/>
      <c r="BQ873" s="90"/>
      <c r="BR873" s="90"/>
      <c r="BS873" s="90"/>
      <c r="BT873" s="90"/>
      <c r="BU873" s="90"/>
      <c r="BV873" s="90"/>
      <c r="BW873" s="90"/>
      <c r="BX873" s="90"/>
      <c r="BY873" s="90"/>
      <c r="BZ873" s="90"/>
      <c r="CA873" s="90"/>
    </row>
    <row r="874" spans="1:79" s="86" customFormat="1" x14ac:dyDescent="0.2">
      <c r="A874" s="150"/>
      <c r="B874" s="95"/>
      <c r="C874" s="95"/>
      <c r="D874" s="131"/>
      <c r="E874" s="160"/>
      <c r="F874" s="90"/>
      <c r="G874" s="90"/>
      <c r="H874" s="90"/>
      <c r="I874" s="90"/>
      <c r="J874" s="90"/>
      <c r="K874" s="90"/>
      <c r="L874" s="90"/>
      <c r="M874" s="90"/>
      <c r="N874" s="90"/>
      <c r="O874" s="90"/>
      <c r="P874" s="90"/>
      <c r="Q874" s="90"/>
      <c r="R874" s="90"/>
      <c r="S874" s="90"/>
      <c r="T874" s="90"/>
      <c r="U874" s="90"/>
      <c r="V874" s="90"/>
      <c r="W874" s="90"/>
      <c r="X874" s="90"/>
      <c r="Y874" s="90"/>
      <c r="Z874" s="90"/>
      <c r="AA874" s="90"/>
      <c r="AB874" s="90"/>
      <c r="AC874" s="90"/>
      <c r="AD874" s="90"/>
      <c r="AE874" s="90"/>
      <c r="AF874" s="90"/>
      <c r="AG874" s="90"/>
      <c r="AH874" s="90"/>
      <c r="AI874" s="90"/>
      <c r="AJ874" s="90"/>
      <c r="AK874" s="90"/>
      <c r="AL874" s="90"/>
      <c r="AM874" s="90"/>
      <c r="AN874" s="90"/>
      <c r="AO874" s="90"/>
      <c r="AP874" s="90"/>
      <c r="AQ874" s="90"/>
      <c r="AR874" s="90"/>
      <c r="AS874" s="90"/>
      <c r="AT874" s="90"/>
      <c r="AU874" s="90"/>
      <c r="AV874" s="90"/>
      <c r="AW874" s="90"/>
      <c r="AX874" s="90"/>
      <c r="AY874" s="90"/>
      <c r="AZ874" s="90"/>
      <c r="BA874" s="90"/>
      <c r="BB874" s="90"/>
      <c r="BC874" s="90"/>
      <c r="BD874" s="90"/>
      <c r="BE874" s="90"/>
      <c r="BF874" s="90"/>
      <c r="BG874" s="90"/>
      <c r="BH874" s="90"/>
      <c r="BI874" s="90"/>
      <c r="BJ874" s="90"/>
      <c r="BK874" s="90"/>
      <c r="BL874" s="90"/>
      <c r="BM874" s="90"/>
      <c r="BN874" s="90"/>
      <c r="BO874" s="90"/>
      <c r="BP874" s="90"/>
      <c r="BQ874" s="90"/>
      <c r="BR874" s="90"/>
      <c r="BS874" s="90"/>
      <c r="BT874" s="90"/>
      <c r="BU874" s="90"/>
      <c r="BV874" s="90"/>
      <c r="BW874" s="90"/>
      <c r="BX874" s="90"/>
      <c r="BY874" s="90"/>
      <c r="BZ874" s="90"/>
      <c r="CA874" s="90"/>
    </row>
    <row r="875" spans="1:79" s="86" customFormat="1" x14ac:dyDescent="0.2">
      <c r="A875" s="150"/>
      <c r="B875" s="95"/>
      <c r="C875" s="95"/>
      <c r="D875" s="131"/>
      <c r="E875" s="160"/>
      <c r="F875" s="90"/>
      <c r="G875" s="90"/>
      <c r="H875" s="90"/>
      <c r="I875" s="90"/>
      <c r="J875" s="90"/>
      <c r="K875" s="90"/>
      <c r="L875" s="90"/>
      <c r="M875" s="90"/>
      <c r="N875" s="90"/>
      <c r="O875" s="90"/>
      <c r="P875" s="90"/>
      <c r="Q875" s="90"/>
      <c r="R875" s="90"/>
      <c r="S875" s="90"/>
      <c r="T875" s="90"/>
      <c r="U875" s="90"/>
      <c r="V875" s="90"/>
      <c r="W875" s="90"/>
      <c r="X875" s="90"/>
      <c r="Y875" s="90"/>
      <c r="Z875" s="90"/>
      <c r="AA875" s="90"/>
      <c r="AB875" s="90"/>
      <c r="AC875" s="90"/>
      <c r="AD875" s="90"/>
      <c r="AE875" s="90"/>
      <c r="AF875" s="90"/>
      <c r="AG875" s="90"/>
      <c r="AH875" s="90"/>
      <c r="AI875" s="90"/>
      <c r="AJ875" s="90"/>
      <c r="AK875" s="90"/>
      <c r="AL875" s="90"/>
      <c r="AM875" s="90"/>
      <c r="AN875" s="90"/>
      <c r="AO875" s="90"/>
      <c r="AP875" s="90"/>
      <c r="AQ875" s="90"/>
      <c r="AR875" s="90"/>
      <c r="AS875" s="90"/>
      <c r="AT875" s="90"/>
      <c r="AU875" s="90"/>
      <c r="AV875" s="90"/>
      <c r="AW875" s="90"/>
      <c r="AX875" s="90"/>
      <c r="AY875" s="90"/>
      <c r="AZ875" s="90"/>
      <c r="BA875" s="90"/>
      <c r="BB875" s="90"/>
      <c r="BC875" s="90"/>
      <c r="BD875" s="90"/>
      <c r="BE875" s="90"/>
      <c r="BF875" s="90"/>
      <c r="BG875" s="90"/>
      <c r="BH875" s="90"/>
      <c r="BI875" s="90"/>
      <c r="BJ875" s="90"/>
      <c r="BK875" s="90"/>
      <c r="BL875" s="90"/>
      <c r="BM875" s="90"/>
      <c r="BN875" s="90"/>
      <c r="BO875" s="90"/>
      <c r="BP875" s="90"/>
      <c r="BQ875" s="90"/>
      <c r="BR875" s="90"/>
      <c r="BS875" s="90"/>
      <c r="BT875" s="90"/>
      <c r="BU875" s="90"/>
      <c r="BV875" s="90"/>
      <c r="BW875" s="90"/>
      <c r="BX875" s="90"/>
      <c r="BY875" s="90"/>
      <c r="BZ875" s="90"/>
      <c r="CA875" s="90"/>
    </row>
    <row r="876" spans="1:79" s="86" customFormat="1" x14ac:dyDescent="0.2">
      <c r="A876" s="150"/>
      <c r="B876" s="95"/>
      <c r="C876" s="95"/>
      <c r="D876" s="131"/>
      <c r="E876" s="160"/>
      <c r="F876" s="90"/>
      <c r="G876" s="90"/>
      <c r="H876" s="90"/>
      <c r="I876" s="90"/>
      <c r="J876" s="90"/>
      <c r="K876" s="90"/>
      <c r="L876" s="90"/>
      <c r="M876" s="90"/>
      <c r="N876" s="90"/>
      <c r="O876" s="90"/>
      <c r="P876" s="90"/>
      <c r="Q876" s="90"/>
      <c r="R876" s="90"/>
      <c r="S876" s="90"/>
      <c r="T876" s="90"/>
      <c r="U876" s="90"/>
      <c r="V876" s="90"/>
      <c r="W876" s="90"/>
      <c r="X876" s="90"/>
      <c r="Y876" s="90"/>
      <c r="Z876" s="90"/>
      <c r="AA876" s="90"/>
      <c r="AB876" s="90"/>
      <c r="AC876" s="90"/>
      <c r="AD876" s="90"/>
      <c r="AE876" s="90"/>
      <c r="AF876" s="90"/>
      <c r="AG876" s="90"/>
      <c r="AH876" s="90"/>
      <c r="AI876" s="90"/>
      <c r="AJ876" s="90"/>
      <c r="AK876" s="90"/>
      <c r="AL876" s="90"/>
      <c r="AM876" s="90"/>
      <c r="AN876" s="90"/>
      <c r="AO876" s="90"/>
      <c r="AP876" s="90"/>
      <c r="AQ876" s="90"/>
      <c r="AR876" s="90"/>
      <c r="AS876" s="90"/>
      <c r="AT876" s="90"/>
      <c r="AU876" s="90"/>
      <c r="AV876" s="90"/>
      <c r="AW876" s="90"/>
      <c r="AX876" s="90"/>
      <c r="AY876" s="90"/>
      <c r="AZ876" s="90"/>
      <c r="BA876" s="90"/>
      <c r="BB876" s="90"/>
      <c r="BC876" s="90"/>
      <c r="BD876" s="90"/>
      <c r="BE876" s="90"/>
      <c r="BF876" s="90"/>
      <c r="BG876" s="90"/>
      <c r="BH876" s="90"/>
      <c r="BI876" s="90"/>
      <c r="BJ876" s="90"/>
      <c r="BK876" s="90"/>
      <c r="BL876" s="90"/>
      <c r="BM876" s="90"/>
      <c r="BN876" s="90"/>
      <c r="BO876" s="90"/>
      <c r="BP876" s="90"/>
      <c r="BQ876" s="90"/>
      <c r="BR876" s="90"/>
      <c r="BS876" s="90"/>
      <c r="BT876" s="90"/>
      <c r="BU876" s="90"/>
      <c r="BV876" s="90"/>
      <c r="BW876" s="90"/>
      <c r="BX876" s="90"/>
      <c r="BY876" s="90"/>
      <c r="BZ876" s="90"/>
      <c r="CA876" s="90"/>
    </row>
    <row r="877" spans="1:79" s="86" customFormat="1" x14ac:dyDescent="0.2">
      <c r="A877" s="150"/>
      <c r="B877" s="95"/>
      <c r="C877" s="95"/>
      <c r="D877" s="131"/>
      <c r="E877" s="160"/>
      <c r="F877" s="90"/>
      <c r="G877" s="90"/>
      <c r="H877" s="90"/>
      <c r="I877" s="90"/>
      <c r="J877" s="90"/>
      <c r="K877" s="90"/>
      <c r="L877" s="90"/>
      <c r="M877" s="90"/>
      <c r="N877" s="90"/>
      <c r="O877" s="90"/>
      <c r="P877" s="90"/>
      <c r="Q877" s="90"/>
      <c r="R877" s="90"/>
      <c r="S877" s="90"/>
      <c r="T877" s="90"/>
      <c r="U877" s="90"/>
      <c r="V877" s="90"/>
      <c r="W877" s="90"/>
      <c r="X877" s="90"/>
      <c r="Y877" s="90"/>
      <c r="Z877" s="90"/>
      <c r="AA877" s="90"/>
      <c r="AB877" s="90"/>
      <c r="AC877" s="90"/>
      <c r="AD877" s="90"/>
      <c r="AE877" s="90"/>
      <c r="AF877" s="90"/>
      <c r="AG877" s="90"/>
      <c r="AH877" s="90"/>
      <c r="AI877" s="90"/>
      <c r="AJ877" s="90"/>
      <c r="AK877" s="90"/>
      <c r="AL877" s="90"/>
      <c r="AM877" s="90"/>
      <c r="AN877" s="90"/>
      <c r="AO877" s="90"/>
      <c r="AP877" s="90"/>
      <c r="AQ877" s="90"/>
      <c r="AR877" s="90"/>
      <c r="AS877" s="90"/>
      <c r="AT877" s="90"/>
      <c r="AU877" s="90"/>
      <c r="AV877" s="90"/>
      <c r="AW877" s="90"/>
      <c r="AX877" s="90"/>
      <c r="AY877" s="90"/>
      <c r="AZ877" s="90"/>
      <c r="BA877" s="90"/>
      <c r="BB877" s="90"/>
      <c r="BC877" s="90"/>
      <c r="BD877" s="90"/>
      <c r="BE877" s="90"/>
      <c r="BF877" s="90"/>
      <c r="BG877" s="90"/>
      <c r="BH877" s="90"/>
      <c r="BI877" s="90"/>
      <c r="BJ877" s="90"/>
      <c r="BK877" s="90"/>
      <c r="BL877" s="90"/>
      <c r="BM877" s="90"/>
      <c r="BN877" s="90"/>
      <c r="BO877" s="90"/>
      <c r="BP877" s="90"/>
      <c r="BQ877" s="90"/>
      <c r="BR877" s="90"/>
      <c r="BS877" s="90"/>
      <c r="BT877" s="90"/>
      <c r="BU877" s="90"/>
      <c r="BV877" s="90"/>
      <c r="BW877" s="90"/>
      <c r="BX877" s="90"/>
      <c r="BY877" s="90"/>
      <c r="BZ877" s="90"/>
      <c r="CA877" s="90"/>
    </row>
    <row r="878" spans="1:79" s="86" customFormat="1" x14ac:dyDescent="0.2">
      <c r="A878" s="150"/>
      <c r="B878" s="95"/>
      <c r="C878" s="95"/>
      <c r="D878" s="131"/>
      <c r="E878" s="160"/>
      <c r="F878" s="90"/>
      <c r="G878" s="90"/>
      <c r="H878" s="90"/>
      <c r="I878" s="90"/>
      <c r="J878" s="90"/>
      <c r="K878" s="90"/>
      <c r="L878" s="90"/>
      <c r="M878" s="90"/>
      <c r="N878" s="90"/>
      <c r="O878" s="90"/>
      <c r="P878" s="90"/>
      <c r="Q878" s="90"/>
      <c r="R878" s="90"/>
      <c r="S878" s="90"/>
      <c r="T878" s="90"/>
      <c r="U878" s="90"/>
      <c r="V878" s="90"/>
      <c r="W878" s="90"/>
      <c r="X878" s="90"/>
      <c r="Y878" s="90"/>
      <c r="Z878" s="90"/>
      <c r="AA878" s="90"/>
      <c r="AB878" s="90"/>
      <c r="AC878" s="90"/>
      <c r="AD878" s="90"/>
      <c r="AE878" s="90"/>
      <c r="AF878" s="90"/>
      <c r="AG878" s="90"/>
      <c r="AH878" s="90"/>
      <c r="AI878" s="90"/>
      <c r="AJ878" s="90"/>
      <c r="AK878" s="90"/>
      <c r="AL878" s="90"/>
      <c r="AM878" s="90"/>
      <c r="AN878" s="90"/>
      <c r="AO878" s="90"/>
      <c r="AP878" s="90"/>
      <c r="AQ878" s="90"/>
      <c r="AR878" s="90"/>
      <c r="AS878" s="90"/>
      <c r="AT878" s="90"/>
      <c r="AU878" s="90"/>
      <c r="AV878" s="90"/>
      <c r="AW878" s="90"/>
      <c r="AX878" s="90"/>
      <c r="AY878" s="90"/>
      <c r="AZ878" s="90"/>
      <c r="BA878" s="90"/>
      <c r="BB878" s="90"/>
      <c r="BC878" s="90"/>
      <c r="BD878" s="90"/>
      <c r="BE878" s="90"/>
      <c r="BF878" s="90"/>
      <c r="BG878" s="90"/>
      <c r="BH878" s="90"/>
      <c r="BI878" s="90"/>
      <c r="BJ878" s="90"/>
      <c r="BK878" s="90"/>
      <c r="BL878" s="90"/>
      <c r="BM878" s="90"/>
      <c r="BN878" s="90"/>
      <c r="BO878" s="90"/>
      <c r="BP878" s="90"/>
      <c r="BQ878" s="90"/>
      <c r="BR878" s="90"/>
      <c r="BS878" s="90"/>
      <c r="BT878" s="90"/>
      <c r="BU878" s="90"/>
      <c r="BV878" s="90"/>
      <c r="BW878" s="90"/>
      <c r="BX878" s="90"/>
      <c r="BY878" s="90"/>
      <c r="BZ878" s="90"/>
      <c r="CA878" s="90"/>
    </row>
    <row r="879" spans="1:79" s="86" customFormat="1" x14ac:dyDescent="0.2">
      <c r="A879" s="150"/>
      <c r="B879" s="95"/>
      <c r="C879" s="95"/>
      <c r="D879" s="131"/>
      <c r="E879" s="160"/>
      <c r="F879" s="90"/>
      <c r="G879" s="90"/>
      <c r="H879" s="90"/>
      <c r="I879" s="90"/>
      <c r="J879" s="90"/>
      <c r="K879" s="90"/>
      <c r="L879" s="90"/>
      <c r="M879" s="90"/>
      <c r="N879" s="90"/>
      <c r="O879" s="90"/>
      <c r="P879" s="90"/>
      <c r="Q879" s="90"/>
      <c r="R879" s="90"/>
      <c r="S879" s="90"/>
      <c r="T879" s="90"/>
      <c r="U879" s="90"/>
      <c r="V879" s="90"/>
      <c r="W879" s="90"/>
      <c r="X879" s="90"/>
      <c r="Y879" s="90"/>
      <c r="Z879" s="90"/>
      <c r="AA879" s="90"/>
      <c r="AB879" s="90"/>
      <c r="AC879" s="90"/>
      <c r="AD879" s="90"/>
      <c r="AE879" s="90"/>
      <c r="AF879" s="90"/>
      <c r="AG879" s="90"/>
      <c r="AH879" s="90"/>
      <c r="AI879" s="90"/>
      <c r="AJ879" s="90"/>
      <c r="AK879" s="90"/>
      <c r="AL879" s="90"/>
      <c r="AM879" s="90"/>
      <c r="AN879" s="90"/>
      <c r="AO879" s="90"/>
      <c r="AP879" s="90"/>
      <c r="AQ879" s="90"/>
      <c r="AR879" s="90"/>
      <c r="AS879" s="90"/>
      <c r="AT879" s="90"/>
      <c r="AU879" s="90"/>
      <c r="AV879" s="90"/>
      <c r="AW879" s="90"/>
      <c r="AX879" s="90"/>
      <c r="AY879" s="90"/>
      <c r="AZ879" s="90"/>
      <c r="BA879" s="90"/>
      <c r="BB879" s="90"/>
      <c r="BC879" s="90"/>
      <c r="BD879" s="90"/>
      <c r="BE879" s="90"/>
      <c r="BF879" s="90"/>
      <c r="BG879" s="90"/>
      <c r="BH879" s="90"/>
      <c r="BI879" s="90"/>
      <c r="BJ879" s="90"/>
      <c r="BK879" s="90"/>
      <c r="BL879" s="90"/>
      <c r="BM879" s="90"/>
      <c r="BN879" s="90"/>
      <c r="BO879" s="90"/>
      <c r="BP879" s="90"/>
      <c r="BQ879" s="90"/>
      <c r="BR879" s="90"/>
      <c r="BS879" s="90"/>
      <c r="BT879" s="90"/>
      <c r="BU879" s="90"/>
      <c r="BV879" s="90"/>
      <c r="BW879" s="90"/>
      <c r="BX879" s="90"/>
      <c r="BY879" s="90"/>
      <c r="BZ879" s="90"/>
      <c r="CA879" s="90"/>
    </row>
    <row r="880" spans="1:79" s="86" customFormat="1" x14ac:dyDescent="0.2">
      <c r="A880" s="150"/>
      <c r="B880" s="95"/>
      <c r="C880" s="95"/>
      <c r="D880" s="131"/>
      <c r="E880" s="160"/>
      <c r="F880" s="90"/>
      <c r="G880" s="90"/>
      <c r="H880" s="90"/>
      <c r="I880" s="90"/>
      <c r="J880" s="90"/>
      <c r="K880" s="90"/>
      <c r="L880" s="90"/>
      <c r="M880" s="90"/>
      <c r="N880" s="90"/>
      <c r="O880" s="90"/>
      <c r="P880" s="90"/>
      <c r="Q880" s="90"/>
      <c r="R880" s="90"/>
      <c r="S880" s="90"/>
      <c r="T880" s="90"/>
      <c r="U880" s="90"/>
      <c r="V880" s="90"/>
      <c r="W880" s="90"/>
      <c r="X880" s="90"/>
      <c r="Y880" s="90"/>
      <c r="Z880" s="90"/>
      <c r="AA880" s="90"/>
      <c r="AB880" s="90"/>
      <c r="AC880" s="90"/>
      <c r="AD880" s="90"/>
      <c r="AE880" s="90"/>
      <c r="AF880" s="90"/>
      <c r="AG880" s="90"/>
      <c r="AH880" s="90"/>
      <c r="AI880" s="90"/>
      <c r="AJ880" s="90"/>
      <c r="AK880" s="90"/>
      <c r="AL880" s="90"/>
      <c r="AM880" s="90"/>
      <c r="AN880" s="90"/>
      <c r="AO880" s="90"/>
      <c r="AP880" s="90"/>
      <c r="AQ880" s="90"/>
      <c r="AR880" s="90"/>
      <c r="AS880" s="90"/>
      <c r="AT880" s="90"/>
      <c r="AU880" s="90"/>
      <c r="AV880" s="90"/>
      <c r="AW880" s="90"/>
      <c r="AX880" s="90"/>
      <c r="AY880" s="90"/>
      <c r="AZ880" s="90"/>
      <c r="BA880" s="90"/>
      <c r="BB880" s="90"/>
      <c r="BC880" s="90"/>
      <c r="BD880" s="90"/>
      <c r="BE880" s="90"/>
      <c r="BF880" s="90"/>
      <c r="BG880" s="90"/>
      <c r="BH880" s="90"/>
      <c r="BI880" s="90"/>
      <c r="BJ880" s="90"/>
      <c r="BK880" s="90"/>
      <c r="BL880" s="90"/>
      <c r="BM880" s="90"/>
      <c r="BN880" s="90"/>
      <c r="BO880" s="90"/>
      <c r="BP880" s="90"/>
      <c r="BQ880" s="90"/>
      <c r="BR880" s="90"/>
      <c r="BS880" s="90"/>
      <c r="BT880" s="90"/>
      <c r="BU880" s="90"/>
      <c r="BV880" s="90"/>
      <c r="BW880" s="90"/>
      <c r="BX880" s="90"/>
      <c r="BY880" s="90"/>
      <c r="BZ880" s="90"/>
      <c r="CA880" s="90"/>
    </row>
    <row r="881" spans="1:79" s="86" customFormat="1" x14ac:dyDescent="0.2">
      <c r="A881" s="150"/>
      <c r="B881" s="95"/>
      <c r="C881" s="95"/>
      <c r="D881" s="131"/>
      <c r="E881" s="160"/>
      <c r="F881" s="90"/>
      <c r="G881" s="90"/>
      <c r="H881" s="90"/>
      <c r="I881" s="90"/>
      <c r="J881" s="90"/>
      <c r="K881" s="90"/>
      <c r="L881" s="90"/>
      <c r="M881" s="90"/>
      <c r="N881" s="90"/>
      <c r="O881" s="90"/>
      <c r="P881" s="90"/>
      <c r="Q881" s="90"/>
      <c r="R881" s="90"/>
      <c r="S881" s="90"/>
      <c r="T881" s="90"/>
      <c r="U881" s="90"/>
      <c r="V881" s="90"/>
      <c r="W881" s="90"/>
      <c r="X881" s="90"/>
      <c r="Y881" s="90"/>
      <c r="Z881" s="90"/>
      <c r="AA881" s="90"/>
      <c r="AB881" s="90"/>
      <c r="AC881" s="90"/>
      <c r="AD881" s="90"/>
      <c r="AE881" s="90"/>
      <c r="AF881" s="90"/>
      <c r="AG881" s="90"/>
      <c r="AH881" s="90"/>
      <c r="AI881" s="90"/>
      <c r="AJ881" s="90"/>
      <c r="AK881" s="90"/>
      <c r="AL881" s="90"/>
      <c r="AM881" s="90"/>
      <c r="AN881" s="90"/>
      <c r="AO881" s="90"/>
      <c r="AP881" s="90"/>
      <c r="AQ881" s="90"/>
      <c r="AR881" s="90"/>
      <c r="AS881" s="90"/>
      <c r="AT881" s="90"/>
      <c r="AU881" s="90"/>
      <c r="AV881" s="90"/>
      <c r="AW881" s="90"/>
      <c r="AX881" s="90"/>
      <c r="AY881" s="90"/>
      <c r="AZ881" s="90"/>
      <c r="BA881" s="90"/>
      <c r="BB881" s="90"/>
      <c r="BC881" s="90"/>
      <c r="BD881" s="90"/>
      <c r="BE881" s="90"/>
      <c r="BF881" s="90"/>
      <c r="BG881" s="90"/>
      <c r="BH881" s="90"/>
      <c r="BI881" s="90"/>
      <c r="BJ881" s="90"/>
      <c r="BK881" s="90"/>
      <c r="BL881" s="90"/>
      <c r="BM881" s="90"/>
      <c r="BN881" s="90"/>
      <c r="BO881" s="90"/>
      <c r="BP881" s="90"/>
      <c r="BQ881" s="90"/>
      <c r="BR881" s="90"/>
      <c r="BS881" s="90"/>
      <c r="BT881" s="90"/>
      <c r="BU881" s="90"/>
      <c r="BV881" s="90"/>
      <c r="BW881" s="90"/>
      <c r="BX881" s="90"/>
      <c r="BY881" s="90"/>
      <c r="BZ881" s="90"/>
      <c r="CA881" s="90"/>
    </row>
    <row r="882" spans="1:79" s="86" customFormat="1" x14ac:dyDescent="0.2">
      <c r="A882" s="150"/>
      <c r="B882" s="95"/>
      <c r="C882" s="95"/>
      <c r="D882" s="131"/>
      <c r="E882" s="160"/>
      <c r="F882" s="90"/>
      <c r="G882" s="90"/>
      <c r="H882" s="90"/>
      <c r="I882" s="90"/>
      <c r="J882" s="90"/>
      <c r="K882" s="90"/>
      <c r="L882" s="90"/>
      <c r="M882" s="90"/>
      <c r="N882" s="90"/>
      <c r="O882" s="90"/>
      <c r="P882" s="90"/>
      <c r="Q882" s="90"/>
      <c r="R882" s="90"/>
      <c r="S882" s="90"/>
      <c r="T882" s="90"/>
      <c r="U882" s="90"/>
      <c r="V882" s="90"/>
      <c r="W882" s="90"/>
      <c r="X882" s="90"/>
      <c r="Y882" s="90"/>
      <c r="Z882" s="90"/>
      <c r="AA882" s="90"/>
      <c r="AB882" s="90"/>
      <c r="AC882" s="90"/>
      <c r="AD882" s="90"/>
      <c r="AE882" s="90"/>
      <c r="AF882" s="90"/>
      <c r="AG882" s="90"/>
      <c r="AH882" s="90"/>
      <c r="AI882" s="90"/>
      <c r="AJ882" s="90"/>
      <c r="AK882" s="90"/>
      <c r="AL882" s="90"/>
      <c r="AM882" s="90"/>
      <c r="AN882" s="90"/>
      <c r="AO882" s="90"/>
      <c r="AP882" s="90"/>
      <c r="AQ882" s="90"/>
      <c r="AR882" s="90"/>
      <c r="AS882" s="90"/>
      <c r="AT882" s="90"/>
      <c r="AU882" s="90"/>
      <c r="AV882" s="90"/>
      <c r="AW882" s="90"/>
      <c r="AX882" s="90"/>
      <c r="AY882" s="90"/>
      <c r="AZ882" s="90"/>
      <c r="BA882" s="90"/>
      <c r="BB882" s="90"/>
      <c r="BC882" s="90"/>
      <c r="BD882" s="90"/>
      <c r="BE882" s="90"/>
      <c r="BF882" s="90"/>
      <c r="BG882" s="90"/>
      <c r="BH882" s="90"/>
      <c r="BI882" s="90"/>
      <c r="BJ882" s="90"/>
      <c r="BK882" s="90"/>
      <c r="BL882" s="90"/>
      <c r="BM882" s="90"/>
      <c r="BN882" s="90"/>
      <c r="BO882" s="90"/>
      <c r="BP882" s="90"/>
      <c r="BQ882" s="90"/>
      <c r="BR882" s="90"/>
      <c r="BS882" s="90"/>
      <c r="BT882" s="90"/>
      <c r="BU882" s="90"/>
      <c r="BV882" s="90"/>
      <c r="BW882" s="90"/>
      <c r="BX882" s="90"/>
      <c r="BY882" s="90"/>
      <c r="BZ882" s="90"/>
      <c r="CA882" s="90"/>
    </row>
    <row r="883" spans="1:79" s="86" customFormat="1" x14ac:dyDescent="0.2">
      <c r="A883" s="150"/>
      <c r="B883" s="95"/>
      <c r="C883" s="95"/>
      <c r="D883" s="131"/>
      <c r="E883" s="160"/>
      <c r="F883" s="90"/>
      <c r="G883" s="90"/>
      <c r="H883" s="90"/>
      <c r="I883" s="90"/>
      <c r="J883" s="90"/>
      <c r="K883" s="90"/>
      <c r="L883" s="90"/>
      <c r="M883" s="90"/>
      <c r="N883" s="90"/>
      <c r="O883" s="90"/>
      <c r="P883" s="90"/>
      <c r="Q883" s="90"/>
      <c r="R883" s="90"/>
      <c r="S883" s="90"/>
      <c r="T883" s="90"/>
      <c r="U883" s="90"/>
      <c r="V883" s="90"/>
      <c r="W883" s="90"/>
      <c r="X883" s="90"/>
      <c r="Y883" s="90"/>
      <c r="Z883" s="90"/>
      <c r="AA883" s="90"/>
      <c r="AB883" s="90"/>
      <c r="AC883" s="90"/>
      <c r="AD883" s="90"/>
      <c r="AE883" s="90"/>
      <c r="AF883" s="90"/>
      <c r="AG883" s="90"/>
      <c r="AH883" s="90"/>
      <c r="AI883" s="90"/>
      <c r="AJ883" s="90"/>
      <c r="AK883" s="90"/>
      <c r="AL883" s="90"/>
      <c r="AM883" s="90"/>
      <c r="AN883" s="90"/>
      <c r="AO883" s="90"/>
      <c r="AP883" s="90"/>
      <c r="AQ883" s="90"/>
      <c r="AR883" s="90"/>
      <c r="AS883" s="90"/>
      <c r="AT883" s="90"/>
      <c r="AU883" s="90"/>
      <c r="AV883" s="90"/>
      <c r="AW883" s="90"/>
      <c r="AX883" s="90"/>
      <c r="AY883" s="90"/>
      <c r="AZ883" s="90"/>
      <c r="BA883" s="90"/>
      <c r="BB883" s="90"/>
      <c r="BC883" s="90"/>
      <c r="BD883" s="90"/>
      <c r="BE883" s="90"/>
      <c r="BF883" s="90"/>
      <c r="BG883" s="90"/>
      <c r="BH883" s="90"/>
      <c r="BI883" s="90"/>
      <c r="BJ883" s="90"/>
      <c r="BK883" s="90"/>
      <c r="BL883" s="90"/>
      <c r="BM883" s="90"/>
      <c r="BN883" s="90"/>
      <c r="BO883" s="90"/>
      <c r="BP883" s="90"/>
      <c r="BQ883" s="90"/>
      <c r="BR883" s="90"/>
      <c r="BS883" s="90"/>
      <c r="BT883" s="90"/>
      <c r="BU883" s="90"/>
      <c r="BV883" s="90"/>
      <c r="BW883" s="90"/>
      <c r="BX883" s="90"/>
      <c r="BY883" s="90"/>
      <c r="BZ883" s="90"/>
      <c r="CA883" s="90"/>
    </row>
    <row r="884" spans="1:79" s="86" customFormat="1" x14ac:dyDescent="0.2">
      <c r="A884" s="150"/>
      <c r="B884" s="95"/>
      <c r="C884" s="95"/>
      <c r="D884" s="131"/>
      <c r="E884" s="160"/>
      <c r="F884" s="90"/>
      <c r="G884" s="90"/>
      <c r="H884" s="90"/>
      <c r="I884" s="90"/>
      <c r="J884" s="90"/>
      <c r="K884" s="90"/>
      <c r="L884" s="90"/>
      <c r="M884" s="90"/>
      <c r="N884" s="90"/>
      <c r="O884" s="90"/>
      <c r="P884" s="90"/>
      <c r="Q884" s="90"/>
      <c r="R884" s="90"/>
      <c r="S884" s="90"/>
      <c r="T884" s="90"/>
      <c r="U884" s="90"/>
      <c r="V884" s="90"/>
      <c r="W884" s="90"/>
      <c r="X884" s="90"/>
      <c r="Y884" s="90"/>
      <c r="Z884" s="90"/>
      <c r="AA884" s="90"/>
      <c r="AB884" s="90"/>
      <c r="AC884" s="90"/>
      <c r="AD884" s="90"/>
      <c r="AE884" s="90"/>
      <c r="AF884" s="90"/>
      <c r="AG884" s="90"/>
      <c r="AH884" s="90"/>
      <c r="AI884" s="90"/>
      <c r="AJ884" s="90"/>
      <c r="AK884" s="90"/>
      <c r="AL884" s="90"/>
      <c r="AM884" s="90"/>
      <c r="AN884" s="90"/>
      <c r="AO884" s="90"/>
      <c r="AP884" s="90"/>
      <c r="AQ884" s="90"/>
      <c r="AR884" s="90"/>
      <c r="AS884" s="90"/>
      <c r="AT884" s="90"/>
      <c r="AU884" s="90"/>
      <c r="AV884" s="90"/>
      <c r="AW884" s="90"/>
      <c r="AX884" s="90"/>
      <c r="AY884" s="90"/>
      <c r="AZ884" s="90"/>
      <c r="BA884" s="90"/>
      <c r="BB884" s="90"/>
      <c r="BC884" s="90"/>
      <c r="BD884" s="90"/>
      <c r="BE884" s="90"/>
      <c r="BF884" s="90"/>
      <c r="BG884" s="90"/>
      <c r="BH884" s="90"/>
      <c r="BI884" s="90"/>
      <c r="BJ884" s="90"/>
      <c r="BK884" s="90"/>
      <c r="BL884" s="90"/>
      <c r="BM884" s="90"/>
      <c r="BN884" s="90"/>
      <c r="BO884" s="90"/>
      <c r="BP884" s="90"/>
      <c r="BQ884" s="90"/>
      <c r="BR884" s="90"/>
      <c r="BS884" s="90"/>
      <c r="BT884" s="90"/>
      <c r="BU884" s="90"/>
      <c r="BV884" s="90"/>
      <c r="BW884" s="90"/>
      <c r="BX884" s="90"/>
      <c r="BY884" s="90"/>
      <c r="BZ884" s="90"/>
      <c r="CA884" s="90"/>
    </row>
    <row r="885" spans="1:79" s="86" customFormat="1" x14ac:dyDescent="0.2">
      <c r="A885" s="150"/>
      <c r="B885" s="95"/>
      <c r="C885" s="95"/>
      <c r="D885" s="131"/>
      <c r="E885" s="160"/>
      <c r="F885" s="90"/>
      <c r="G885" s="90"/>
      <c r="H885" s="90"/>
      <c r="I885" s="90"/>
      <c r="J885" s="90"/>
      <c r="K885" s="90"/>
      <c r="L885" s="90"/>
      <c r="M885" s="90"/>
      <c r="N885" s="90"/>
      <c r="O885" s="90"/>
      <c r="P885" s="90"/>
      <c r="Q885" s="90"/>
      <c r="R885" s="90"/>
      <c r="S885" s="90"/>
      <c r="T885" s="90"/>
      <c r="U885" s="90"/>
      <c r="V885" s="90"/>
      <c r="W885" s="90"/>
      <c r="X885" s="90"/>
      <c r="Y885" s="90"/>
      <c r="Z885" s="90"/>
      <c r="AA885" s="90"/>
      <c r="AB885" s="90"/>
      <c r="AC885" s="90"/>
      <c r="AD885" s="90"/>
      <c r="AE885" s="90"/>
      <c r="AF885" s="90"/>
      <c r="AG885" s="90"/>
      <c r="AH885" s="90"/>
      <c r="AI885" s="90"/>
      <c r="AJ885" s="90"/>
      <c r="AK885" s="90"/>
      <c r="AL885" s="90"/>
      <c r="AM885" s="90"/>
      <c r="AN885" s="90"/>
      <c r="AO885" s="90"/>
      <c r="AP885" s="90"/>
      <c r="AQ885" s="90"/>
      <c r="AR885" s="90"/>
      <c r="AS885" s="90"/>
      <c r="AT885" s="90"/>
      <c r="AU885" s="90"/>
      <c r="AV885" s="90"/>
      <c r="AW885" s="90"/>
      <c r="AX885" s="90"/>
      <c r="AY885" s="90"/>
      <c r="AZ885" s="90"/>
      <c r="BA885" s="90"/>
      <c r="BB885" s="90"/>
      <c r="BC885" s="90"/>
      <c r="BD885" s="90"/>
      <c r="BE885" s="90"/>
      <c r="BF885" s="90"/>
      <c r="BG885" s="90"/>
      <c r="BH885" s="90"/>
      <c r="BI885" s="90"/>
      <c r="BJ885" s="90"/>
      <c r="BK885" s="90"/>
      <c r="BL885" s="90"/>
      <c r="BM885" s="90"/>
      <c r="BN885" s="90"/>
      <c r="BO885" s="90"/>
      <c r="BP885" s="90"/>
      <c r="BQ885" s="90"/>
      <c r="BR885" s="90"/>
      <c r="BS885" s="90"/>
      <c r="BT885" s="90"/>
      <c r="BU885" s="90"/>
      <c r="BV885" s="90"/>
      <c r="BW885" s="90"/>
      <c r="BX885" s="90"/>
      <c r="BY885" s="90"/>
      <c r="BZ885" s="90"/>
      <c r="CA885" s="90"/>
    </row>
    <row r="886" spans="1:79" s="86" customFormat="1" x14ac:dyDescent="0.2">
      <c r="A886" s="150"/>
      <c r="B886" s="95"/>
      <c r="C886" s="95"/>
      <c r="D886" s="131"/>
      <c r="E886" s="160"/>
      <c r="F886" s="90"/>
      <c r="G886" s="90"/>
      <c r="H886" s="90"/>
      <c r="I886" s="90"/>
      <c r="J886" s="90"/>
      <c r="K886" s="90"/>
      <c r="L886" s="90"/>
      <c r="M886" s="90"/>
      <c r="N886" s="90"/>
      <c r="O886" s="90"/>
      <c r="P886" s="90"/>
      <c r="Q886" s="90"/>
      <c r="R886" s="90"/>
      <c r="S886" s="90"/>
      <c r="T886" s="90"/>
      <c r="U886" s="90"/>
      <c r="V886" s="90"/>
      <c r="W886" s="90"/>
      <c r="X886" s="90"/>
      <c r="Y886" s="90"/>
      <c r="Z886" s="90"/>
      <c r="AA886" s="90"/>
      <c r="AB886" s="90"/>
      <c r="AC886" s="90"/>
      <c r="AD886" s="90"/>
      <c r="AE886" s="90"/>
      <c r="AF886" s="90"/>
      <c r="AG886" s="90"/>
      <c r="AH886" s="90"/>
      <c r="AI886" s="90"/>
      <c r="AJ886" s="90"/>
      <c r="AK886" s="90"/>
      <c r="AL886" s="90"/>
      <c r="AM886" s="90"/>
      <c r="AN886" s="90"/>
      <c r="AO886" s="90"/>
      <c r="AP886" s="90"/>
      <c r="AQ886" s="90"/>
      <c r="AR886" s="90"/>
      <c r="AS886" s="90"/>
      <c r="AT886" s="90"/>
      <c r="AU886" s="90"/>
      <c r="AV886" s="90"/>
      <c r="AW886" s="90"/>
      <c r="AX886" s="90"/>
      <c r="AY886" s="90"/>
      <c r="AZ886" s="90"/>
      <c r="BA886" s="90"/>
      <c r="BB886" s="90"/>
      <c r="BC886" s="90"/>
      <c r="BD886" s="90"/>
      <c r="BE886" s="90"/>
      <c r="BF886" s="90"/>
      <c r="BG886" s="90"/>
      <c r="BH886" s="90"/>
      <c r="BI886" s="90"/>
      <c r="BJ886" s="90"/>
      <c r="BK886" s="90"/>
      <c r="BL886" s="90"/>
      <c r="BM886" s="90"/>
      <c r="BN886" s="90"/>
      <c r="BO886" s="90"/>
      <c r="BP886" s="90"/>
      <c r="BQ886" s="90"/>
      <c r="BR886" s="90"/>
      <c r="BS886" s="90"/>
      <c r="BT886" s="90"/>
      <c r="BU886" s="90"/>
      <c r="BV886" s="90"/>
      <c r="BW886" s="90"/>
      <c r="BX886" s="90"/>
      <c r="BY886" s="90"/>
      <c r="BZ886" s="90"/>
      <c r="CA886" s="90"/>
    </row>
    <row r="887" spans="1:79" s="86" customFormat="1" x14ac:dyDescent="0.2">
      <c r="A887" s="150"/>
      <c r="B887" s="95"/>
      <c r="C887" s="95"/>
      <c r="D887" s="131"/>
      <c r="E887" s="160"/>
      <c r="F887" s="90"/>
      <c r="G887" s="90"/>
      <c r="H887" s="90"/>
      <c r="I887" s="90"/>
      <c r="J887" s="90"/>
      <c r="K887" s="90"/>
      <c r="L887" s="90"/>
      <c r="M887" s="90"/>
      <c r="N887" s="90"/>
      <c r="O887" s="90"/>
      <c r="P887" s="90"/>
      <c r="Q887" s="90"/>
      <c r="R887" s="90"/>
      <c r="S887" s="90"/>
      <c r="T887" s="90"/>
      <c r="U887" s="90"/>
      <c r="V887" s="90"/>
      <c r="W887" s="90"/>
      <c r="X887" s="90"/>
      <c r="Y887" s="90"/>
      <c r="Z887" s="90"/>
      <c r="AA887" s="90"/>
      <c r="AB887" s="90"/>
      <c r="AC887" s="90"/>
      <c r="AD887" s="90"/>
      <c r="AE887" s="90"/>
      <c r="AF887" s="90"/>
      <c r="AG887" s="90"/>
      <c r="AH887" s="90"/>
      <c r="AI887" s="90"/>
      <c r="AJ887" s="90"/>
      <c r="AK887" s="90"/>
      <c r="AL887" s="90"/>
      <c r="AM887" s="90"/>
      <c r="AN887" s="90"/>
      <c r="AO887" s="90"/>
      <c r="AP887" s="90"/>
      <c r="AQ887" s="90"/>
      <c r="AR887" s="90"/>
      <c r="AS887" s="90"/>
      <c r="AT887" s="90"/>
      <c r="AU887" s="90"/>
      <c r="AV887" s="90"/>
      <c r="AW887" s="90"/>
      <c r="AX887" s="90"/>
      <c r="AY887" s="90"/>
      <c r="AZ887" s="90"/>
      <c r="BA887" s="90"/>
      <c r="BB887" s="90"/>
      <c r="BC887" s="90"/>
      <c r="BD887" s="90"/>
      <c r="BE887" s="90"/>
      <c r="BF887" s="90"/>
      <c r="BG887" s="90"/>
      <c r="BH887" s="90"/>
      <c r="BI887" s="90"/>
      <c r="BJ887" s="90"/>
      <c r="BK887" s="90"/>
      <c r="BL887" s="90"/>
      <c r="BM887" s="90"/>
      <c r="BN887" s="90"/>
      <c r="BO887" s="90"/>
      <c r="BP887" s="90"/>
      <c r="BQ887" s="90"/>
      <c r="BR887" s="90"/>
      <c r="BS887" s="90"/>
      <c r="BT887" s="90"/>
      <c r="BU887" s="90"/>
      <c r="BV887" s="90"/>
      <c r="BW887" s="90"/>
      <c r="BX887" s="90"/>
      <c r="BY887" s="90"/>
      <c r="BZ887" s="90"/>
      <c r="CA887" s="90"/>
    </row>
    <row r="888" spans="1:79" s="86" customFormat="1" x14ac:dyDescent="0.2">
      <c r="A888" s="150"/>
      <c r="B888" s="95"/>
      <c r="C888" s="95"/>
      <c r="D888" s="131"/>
      <c r="E888" s="160"/>
      <c r="F888" s="90"/>
      <c r="G888" s="90"/>
      <c r="H888" s="90"/>
      <c r="I888" s="90"/>
      <c r="J888" s="90"/>
      <c r="K888" s="90"/>
      <c r="L888" s="90"/>
      <c r="M888" s="90"/>
      <c r="N888" s="90"/>
      <c r="O888" s="90"/>
      <c r="P888" s="90"/>
      <c r="Q888" s="90"/>
      <c r="R888" s="90"/>
      <c r="S888" s="90"/>
      <c r="T888" s="90"/>
      <c r="U888" s="90"/>
      <c r="V888" s="90"/>
      <c r="W888" s="90"/>
      <c r="X888" s="90"/>
      <c r="Y888" s="90"/>
      <c r="Z888" s="90"/>
      <c r="AA888" s="90"/>
      <c r="AB888" s="90"/>
      <c r="AC888" s="90"/>
      <c r="AD888" s="90"/>
      <c r="AE888" s="90"/>
      <c r="AF888" s="90"/>
      <c r="AG888" s="90"/>
      <c r="AH888" s="90"/>
      <c r="AI888" s="90"/>
      <c r="AJ888" s="90"/>
      <c r="AK888" s="90"/>
      <c r="AL888" s="90"/>
      <c r="AM888" s="90"/>
      <c r="AN888" s="90"/>
      <c r="AO888" s="90"/>
      <c r="AP888" s="90"/>
      <c r="AQ888" s="90"/>
      <c r="AR888" s="90"/>
      <c r="AS888" s="90"/>
      <c r="AT888" s="90"/>
      <c r="AU888" s="90"/>
      <c r="AV888" s="90"/>
      <c r="AW888" s="90"/>
      <c r="AX888" s="90"/>
      <c r="AY888" s="90"/>
      <c r="AZ888" s="90"/>
      <c r="BA888" s="90"/>
      <c r="BB888" s="90"/>
      <c r="BC888" s="90"/>
      <c r="BD888" s="90"/>
      <c r="BE888" s="90"/>
      <c r="BF888" s="90"/>
      <c r="BG888" s="90"/>
      <c r="BH888" s="90"/>
      <c r="BI888" s="90"/>
      <c r="BJ888" s="90"/>
      <c r="BK888" s="90"/>
      <c r="BL888" s="90"/>
      <c r="BM888" s="90"/>
      <c r="BN888" s="90"/>
      <c r="BO888" s="90"/>
      <c r="BP888" s="90"/>
      <c r="BQ888" s="90"/>
      <c r="BR888" s="90"/>
      <c r="BS888" s="90"/>
      <c r="BT888" s="90"/>
      <c r="BU888" s="90"/>
      <c r="BV888" s="90"/>
      <c r="BW888" s="90"/>
      <c r="BX888" s="90"/>
      <c r="BY888" s="90"/>
      <c r="BZ888" s="90"/>
      <c r="CA888" s="90"/>
    </row>
    <row r="889" spans="1:79" s="86" customFormat="1" x14ac:dyDescent="0.2">
      <c r="A889" s="150"/>
      <c r="B889" s="95"/>
      <c r="C889" s="95"/>
      <c r="D889" s="131"/>
      <c r="E889" s="160"/>
      <c r="F889" s="90"/>
      <c r="G889" s="90"/>
      <c r="H889" s="90"/>
      <c r="I889" s="90"/>
      <c r="J889" s="90"/>
      <c r="K889" s="90"/>
      <c r="L889" s="90"/>
      <c r="M889" s="90"/>
      <c r="N889" s="90"/>
      <c r="O889" s="90"/>
      <c r="P889" s="90"/>
      <c r="Q889" s="90"/>
      <c r="R889" s="90"/>
      <c r="S889" s="90"/>
      <c r="T889" s="90"/>
      <c r="U889" s="90"/>
      <c r="V889" s="90"/>
      <c r="W889" s="90"/>
      <c r="X889" s="90"/>
      <c r="Y889" s="90"/>
      <c r="Z889" s="90"/>
      <c r="AA889" s="90"/>
      <c r="AB889" s="90"/>
      <c r="AC889" s="90"/>
      <c r="AD889" s="90"/>
      <c r="AE889" s="90"/>
      <c r="AF889" s="90"/>
      <c r="AG889" s="90"/>
      <c r="AH889" s="90"/>
      <c r="AI889" s="90"/>
      <c r="AJ889" s="90"/>
      <c r="AK889" s="90"/>
      <c r="AL889" s="90"/>
      <c r="AM889" s="90"/>
      <c r="AN889" s="90"/>
      <c r="AO889" s="90"/>
      <c r="AP889" s="90"/>
      <c r="AQ889" s="90"/>
      <c r="AR889" s="90"/>
      <c r="AS889" s="90"/>
      <c r="AT889" s="90"/>
      <c r="AU889" s="90"/>
      <c r="AV889" s="90"/>
      <c r="AW889" s="90"/>
      <c r="AX889" s="90"/>
      <c r="AY889" s="90"/>
      <c r="AZ889" s="90"/>
      <c r="BA889" s="90"/>
      <c r="BB889" s="90"/>
      <c r="BC889" s="90"/>
      <c r="BD889" s="90"/>
      <c r="BE889" s="90"/>
      <c r="BF889" s="90"/>
      <c r="BG889" s="90"/>
      <c r="BH889" s="90"/>
      <c r="BI889" s="90"/>
      <c r="BJ889" s="90"/>
      <c r="BK889" s="90"/>
      <c r="BL889" s="90"/>
      <c r="BM889" s="90"/>
      <c r="BN889" s="90"/>
      <c r="BO889" s="90"/>
      <c r="BP889" s="90"/>
      <c r="BQ889" s="90"/>
      <c r="BR889" s="90"/>
      <c r="BS889" s="90"/>
      <c r="BT889" s="90"/>
      <c r="BU889" s="90"/>
      <c r="BV889" s="90"/>
      <c r="BW889" s="90"/>
      <c r="BX889" s="90"/>
      <c r="BY889" s="90"/>
      <c r="BZ889" s="90"/>
      <c r="CA889" s="90"/>
    </row>
    <row r="890" spans="1:79" s="86" customFormat="1" x14ac:dyDescent="0.2">
      <c r="A890" s="150"/>
      <c r="B890" s="95"/>
      <c r="C890" s="95"/>
      <c r="D890" s="131"/>
      <c r="E890" s="160"/>
      <c r="F890" s="90"/>
      <c r="G890" s="90"/>
      <c r="H890" s="90"/>
      <c r="I890" s="90"/>
      <c r="J890" s="90"/>
      <c r="K890" s="90"/>
      <c r="L890" s="90"/>
      <c r="M890" s="90"/>
      <c r="N890" s="90"/>
      <c r="O890" s="90"/>
      <c r="P890" s="90"/>
      <c r="Q890" s="90"/>
      <c r="R890" s="90"/>
      <c r="S890" s="90"/>
      <c r="T890" s="90"/>
      <c r="U890" s="90"/>
      <c r="V890" s="90"/>
      <c r="W890" s="90"/>
      <c r="X890" s="90"/>
      <c r="Y890" s="90"/>
      <c r="Z890" s="90"/>
      <c r="AA890" s="90"/>
      <c r="AB890" s="90"/>
      <c r="AC890" s="90"/>
      <c r="AD890" s="90"/>
      <c r="AE890" s="90"/>
      <c r="AF890" s="90"/>
      <c r="AG890" s="90"/>
      <c r="AH890" s="90"/>
      <c r="AI890" s="90"/>
      <c r="AJ890" s="90"/>
      <c r="AK890" s="90"/>
      <c r="AL890" s="90"/>
      <c r="AM890" s="90"/>
      <c r="AN890" s="90"/>
      <c r="AO890" s="90"/>
      <c r="AP890" s="90"/>
      <c r="AQ890" s="90"/>
      <c r="AR890" s="90"/>
      <c r="AS890" s="90"/>
      <c r="AT890" s="90"/>
      <c r="AU890" s="90"/>
      <c r="AV890" s="90"/>
      <c r="AW890" s="90"/>
      <c r="AX890" s="90"/>
      <c r="AY890" s="90"/>
      <c r="AZ890" s="90"/>
      <c r="BA890" s="90"/>
      <c r="BB890" s="90"/>
      <c r="BC890" s="90"/>
      <c r="BD890" s="90"/>
      <c r="BE890" s="90"/>
      <c r="BF890" s="90"/>
      <c r="BG890" s="90"/>
      <c r="BH890" s="90"/>
      <c r="BI890" s="90"/>
      <c r="BJ890" s="90"/>
      <c r="BK890" s="90"/>
      <c r="BL890" s="90"/>
      <c r="BM890" s="90"/>
      <c r="BN890" s="90"/>
      <c r="BO890" s="90"/>
      <c r="BP890" s="90"/>
      <c r="BQ890" s="90"/>
      <c r="BR890" s="90"/>
      <c r="BS890" s="90"/>
      <c r="BT890" s="90"/>
      <c r="BU890" s="90"/>
      <c r="BV890" s="90"/>
      <c r="BW890" s="90"/>
      <c r="BX890" s="90"/>
      <c r="BY890" s="90"/>
      <c r="BZ890" s="90"/>
      <c r="CA890" s="90"/>
    </row>
    <row r="891" spans="1:79" s="86" customFormat="1" x14ac:dyDescent="0.2">
      <c r="A891" s="150"/>
      <c r="B891" s="95"/>
      <c r="C891" s="95"/>
      <c r="D891" s="131"/>
      <c r="E891" s="160"/>
      <c r="F891" s="90"/>
      <c r="G891" s="90"/>
      <c r="H891" s="90"/>
      <c r="I891" s="90"/>
      <c r="J891" s="90"/>
      <c r="K891" s="90"/>
      <c r="L891" s="90"/>
      <c r="M891" s="90"/>
      <c r="N891" s="90"/>
      <c r="O891" s="90"/>
      <c r="P891" s="90"/>
      <c r="Q891" s="90"/>
      <c r="R891" s="90"/>
      <c r="S891" s="90"/>
      <c r="T891" s="90"/>
      <c r="U891" s="90"/>
      <c r="V891" s="90"/>
      <c r="W891" s="90"/>
      <c r="X891" s="90"/>
      <c r="Y891" s="90"/>
      <c r="Z891" s="90"/>
      <c r="AA891" s="90"/>
      <c r="AB891" s="90"/>
      <c r="AC891" s="90"/>
      <c r="AD891" s="90"/>
      <c r="AE891" s="90"/>
      <c r="AF891" s="90"/>
      <c r="AG891" s="90"/>
      <c r="AH891" s="90"/>
      <c r="AI891" s="90"/>
      <c r="AJ891" s="90"/>
      <c r="AK891" s="90"/>
      <c r="AL891" s="90"/>
      <c r="AM891" s="90"/>
      <c r="AN891" s="90"/>
      <c r="AO891" s="90"/>
      <c r="AP891" s="90"/>
      <c r="AQ891" s="90"/>
      <c r="AR891" s="90"/>
      <c r="AS891" s="90"/>
      <c r="AT891" s="90"/>
      <c r="AU891" s="90"/>
      <c r="AV891" s="90"/>
      <c r="AW891" s="90"/>
      <c r="AX891" s="90"/>
      <c r="AY891" s="90"/>
      <c r="AZ891" s="90"/>
      <c r="BA891" s="90"/>
      <c r="BB891" s="90"/>
      <c r="BC891" s="90"/>
      <c r="BD891" s="90"/>
      <c r="BE891" s="90"/>
      <c r="BF891" s="90"/>
      <c r="BG891" s="90"/>
      <c r="BH891" s="90"/>
      <c r="BI891" s="90"/>
      <c r="BJ891" s="90"/>
      <c r="BK891" s="90"/>
      <c r="BL891" s="90"/>
      <c r="BM891" s="90"/>
      <c r="BN891" s="90"/>
      <c r="BO891" s="90"/>
      <c r="BP891" s="90"/>
      <c r="BQ891" s="90"/>
      <c r="BR891" s="90"/>
      <c r="BS891" s="90"/>
      <c r="BT891" s="90"/>
      <c r="BU891" s="90"/>
      <c r="BV891" s="90"/>
      <c r="BW891" s="90"/>
      <c r="BX891" s="90"/>
      <c r="BY891" s="90"/>
      <c r="BZ891" s="90"/>
      <c r="CA891" s="90"/>
    </row>
    <row r="892" spans="1:79" s="86" customFormat="1" x14ac:dyDescent="0.2">
      <c r="A892" s="150"/>
      <c r="B892" s="95"/>
      <c r="C892" s="95"/>
      <c r="D892" s="131"/>
      <c r="E892" s="160"/>
      <c r="F892" s="90"/>
      <c r="G892" s="90"/>
      <c r="H892" s="90"/>
      <c r="I892" s="90"/>
      <c r="J892" s="90"/>
      <c r="K892" s="90"/>
      <c r="L892" s="90"/>
      <c r="M892" s="90"/>
      <c r="N892" s="90"/>
      <c r="O892" s="90"/>
      <c r="P892" s="90"/>
      <c r="Q892" s="90"/>
      <c r="R892" s="90"/>
      <c r="S892" s="90"/>
      <c r="T892" s="90"/>
      <c r="U892" s="90"/>
      <c r="V892" s="90"/>
      <c r="W892" s="90"/>
      <c r="X892" s="90"/>
      <c r="Y892" s="90"/>
      <c r="Z892" s="90"/>
      <c r="AA892" s="90"/>
      <c r="AB892" s="90"/>
      <c r="AC892" s="90"/>
      <c r="AD892" s="90"/>
      <c r="AE892" s="90"/>
      <c r="AF892" s="90"/>
      <c r="AG892" s="90"/>
      <c r="AH892" s="90"/>
      <c r="AI892" s="90"/>
      <c r="AJ892" s="90"/>
      <c r="AK892" s="90"/>
      <c r="AL892" s="90"/>
      <c r="AM892" s="90"/>
      <c r="AN892" s="90"/>
      <c r="AO892" s="90"/>
      <c r="AP892" s="90"/>
      <c r="AQ892" s="90"/>
      <c r="AR892" s="90"/>
      <c r="AS892" s="90"/>
      <c r="AT892" s="90"/>
      <c r="AU892" s="90"/>
      <c r="AV892" s="90"/>
      <c r="AW892" s="90"/>
      <c r="AX892" s="90"/>
      <c r="AY892" s="90"/>
      <c r="AZ892" s="90"/>
      <c r="BA892" s="90"/>
      <c r="BB892" s="90"/>
      <c r="BC892" s="90"/>
      <c r="BD892" s="90"/>
      <c r="BE892" s="90"/>
      <c r="BF892" s="90"/>
      <c r="BG892" s="90"/>
      <c r="BH892" s="90"/>
      <c r="BI892" s="90"/>
      <c r="BJ892" s="90"/>
      <c r="BK892" s="90"/>
      <c r="BL892" s="90"/>
      <c r="BM892" s="90"/>
      <c r="BN892" s="90"/>
      <c r="BO892" s="90"/>
      <c r="BP892" s="90"/>
      <c r="BQ892" s="90"/>
      <c r="BR892" s="90"/>
      <c r="BS892" s="90"/>
      <c r="BT892" s="90"/>
      <c r="BU892" s="90"/>
      <c r="BV892" s="90"/>
      <c r="BW892" s="90"/>
      <c r="BX892" s="90"/>
      <c r="BY892" s="90"/>
      <c r="BZ892" s="90"/>
      <c r="CA892" s="90"/>
    </row>
    <row r="893" spans="1:79" s="86" customFormat="1" x14ac:dyDescent="0.2">
      <c r="A893" s="150"/>
      <c r="B893" s="95"/>
      <c r="C893" s="95"/>
      <c r="D893" s="131"/>
      <c r="E893" s="160"/>
      <c r="F893" s="90"/>
      <c r="G893" s="90"/>
      <c r="H893" s="90"/>
      <c r="I893" s="90"/>
      <c r="J893" s="90"/>
      <c r="K893" s="90"/>
      <c r="L893" s="90"/>
      <c r="M893" s="90"/>
      <c r="N893" s="90"/>
      <c r="O893" s="90"/>
      <c r="P893" s="90"/>
      <c r="Q893" s="90"/>
      <c r="R893" s="90"/>
      <c r="S893" s="90"/>
      <c r="T893" s="90"/>
      <c r="U893" s="90"/>
      <c r="V893" s="90"/>
      <c r="W893" s="90"/>
      <c r="X893" s="90"/>
      <c r="Y893" s="90"/>
      <c r="Z893" s="90"/>
      <c r="AA893" s="90"/>
      <c r="AB893" s="90"/>
      <c r="AC893" s="90"/>
      <c r="AD893" s="90"/>
      <c r="AE893" s="90"/>
      <c r="AF893" s="90"/>
      <c r="AG893" s="90"/>
      <c r="AH893" s="90"/>
      <c r="AI893" s="90"/>
      <c r="AJ893" s="90"/>
      <c r="AK893" s="90"/>
      <c r="AL893" s="90"/>
      <c r="AM893" s="90"/>
      <c r="AN893" s="90"/>
      <c r="AO893" s="90"/>
      <c r="AP893" s="90"/>
      <c r="AQ893" s="90"/>
      <c r="AR893" s="90"/>
      <c r="AS893" s="90"/>
      <c r="AT893" s="90"/>
      <c r="AU893" s="90"/>
      <c r="AV893" s="90"/>
      <c r="AW893" s="90"/>
      <c r="AX893" s="90"/>
      <c r="AY893" s="90"/>
      <c r="AZ893" s="90"/>
      <c r="BA893" s="90"/>
      <c r="BB893" s="90"/>
      <c r="BC893" s="90"/>
      <c r="BD893" s="90"/>
      <c r="BE893" s="90"/>
      <c r="BF893" s="90"/>
      <c r="BG893" s="90"/>
      <c r="BH893" s="90"/>
      <c r="BI893" s="90"/>
      <c r="BJ893" s="90"/>
      <c r="BK893" s="90"/>
      <c r="BL893" s="90"/>
      <c r="BM893" s="90"/>
      <c r="BN893" s="90"/>
      <c r="BO893" s="90"/>
      <c r="BP893" s="90"/>
      <c r="BQ893" s="90"/>
      <c r="BR893" s="90"/>
      <c r="BS893" s="90"/>
      <c r="BT893" s="90"/>
      <c r="BU893" s="90"/>
      <c r="BV893" s="90"/>
      <c r="BW893" s="90"/>
      <c r="BX893" s="90"/>
      <c r="BY893" s="90"/>
      <c r="BZ893" s="90"/>
      <c r="CA893" s="90"/>
    </row>
    <row r="894" spans="1:79" s="86" customFormat="1" x14ac:dyDescent="0.2">
      <c r="A894" s="150"/>
      <c r="B894" s="95"/>
      <c r="C894" s="95"/>
      <c r="D894" s="131"/>
      <c r="E894" s="160"/>
      <c r="F894" s="90"/>
      <c r="G894" s="90"/>
      <c r="H894" s="90"/>
      <c r="I894" s="90"/>
      <c r="J894" s="90"/>
      <c r="K894" s="90"/>
      <c r="L894" s="90"/>
      <c r="M894" s="90"/>
      <c r="N894" s="90"/>
      <c r="O894" s="90"/>
      <c r="P894" s="90"/>
      <c r="Q894" s="90"/>
      <c r="R894" s="90"/>
      <c r="S894" s="90"/>
      <c r="T894" s="90"/>
      <c r="U894" s="90"/>
      <c r="V894" s="90"/>
      <c r="W894" s="90"/>
      <c r="X894" s="90"/>
      <c r="Y894" s="90"/>
      <c r="Z894" s="90"/>
      <c r="AA894" s="90"/>
      <c r="AB894" s="90"/>
      <c r="AC894" s="90"/>
      <c r="AD894" s="90"/>
      <c r="AE894" s="90"/>
      <c r="AF894" s="90"/>
      <c r="AG894" s="90"/>
      <c r="AH894" s="90"/>
      <c r="AI894" s="90"/>
      <c r="AJ894" s="90"/>
      <c r="AK894" s="90"/>
      <c r="AL894" s="90"/>
      <c r="AM894" s="90"/>
      <c r="AN894" s="90"/>
      <c r="AO894" s="90"/>
      <c r="AP894" s="90"/>
      <c r="AQ894" s="90"/>
      <c r="AR894" s="90"/>
      <c r="AS894" s="90"/>
      <c r="AT894" s="90"/>
      <c r="AU894" s="90"/>
      <c r="AV894" s="90"/>
      <c r="AW894" s="90"/>
      <c r="AX894" s="90"/>
      <c r="AY894" s="90"/>
      <c r="AZ894" s="90"/>
      <c r="BA894" s="90"/>
      <c r="BB894" s="90"/>
      <c r="BC894" s="90"/>
      <c r="BD894" s="90"/>
      <c r="BE894" s="90"/>
      <c r="BF894" s="90"/>
      <c r="BG894" s="90"/>
      <c r="BH894" s="90"/>
      <c r="BI894" s="90"/>
      <c r="BJ894" s="90"/>
      <c r="BK894" s="90"/>
      <c r="BL894" s="90"/>
      <c r="BM894" s="90"/>
      <c r="BN894" s="90"/>
      <c r="BO894" s="90"/>
      <c r="BP894" s="90"/>
      <c r="BQ894" s="90"/>
      <c r="BR894" s="90"/>
      <c r="BS894" s="90"/>
      <c r="BT894" s="90"/>
      <c r="BU894" s="90"/>
      <c r="BV894" s="90"/>
      <c r="BW894" s="90"/>
      <c r="BX894" s="90"/>
      <c r="BY894" s="90"/>
      <c r="BZ894" s="90"/>
      <c r="CA894" s="90"/>
    </row>
    <row r="895" spans="1:79" s="86" customFormat="1" x14ac:dyDescent="0.2">
      <c r="A895" s="150"/>
      <c r="B895" s="95"/>
      <c r="C895" s="95"/>
      <c r="D895" s="131"/>
      <c r="E895" s="160"/>
      <c r="F895" s="90"/>
      <c r="G895" s="90"/>
      <c r="H895" s="90"/>
      <c r="I895" s="90"/>
      <c r="J895" s="90"/>
      <c r="K895" s="90"/>
      <c r="L895" s="90"/>
      <c r="M895" s="90"/>
      <c r="N895" s="90"/>
      <c r="O895" s="90"/>
      <c r="P895" s="90"/>
      <c r="Q895" s="90"/>
      <c r="R895" s="90"/>
      <c r="S895" s="90"/>
      <c r="T895" s="90"/>
      <c r="U895" s="90"/>
      <c r="V895" s="90"/>
      <c r="W895" s="90"/>
      <c r="X895" s="90"/>
      <c r="Y895" s="90"/>
      <c r="Z895" s="90"/>
      <c r="AA895" s="90"/>
      <c r="AB895" s="90"/>
      <c r="AC895" s="90"/>
      <c r="AD895" s="90"/>
      <c r="AE895" s="90"/>
      <c r="AF895" s="90"/>
      <c r="AG895" s="90"/>
      <c r="AH895" s="90"/>
      <c r="AI895" s="90"/>
      <c r="AJ895" s="90"/>
      <c r="AK895" s="90"/>
      <c r="AL895" s="90"/>
      <c r="AM895" s="90"/>
      <c r="AN895" s="90"/>
      <c r="AO895" s="90"/>
      <c r="AP895" s="90"/>
      <c r="AQ895" s="90"/>
      <c r="AR895" s="90"/>
      <c r="AS895" s="90"/>
      <c r="AT895" s="90"/>
      <c r="AU895" s="90"/>
      <c r="AV895" s="90"/>
      <c r="AW895" s="90"/>
      <c r="AX895" s="90"/>
      <c r="AY895" s="90"/>
      <c r="AZ895" s="90"/>
      <c r="BA895" s="90"/>
      <c r="BB895" s="90"/>
      <c r="BC895" s="90"/>
      <c r="BD895" s="90"/>
      <c r="BE895" s="90"/>
      <c r="BF895" s="90"/>
      <c r="BG895" s="90"/>
      <c r="BH895" s="90"/>
      <c r="BI895" s="90"/>
      <c r="BJ895" s="90"/>
      <c r="BK895" s="90"/>
      <c r="BL895" s="90"/>
      <c r="BM895" s="90"/>
      <c r="BN895" s="90"/>
      <c r="BO895" s="90"/>
      <c r="BP895" s="90"/>
      <c r="BQ895" s="90"/>
      <c r="BR895" s="90"/>
      <c r="BS895" s="90"/>
      <c r="BT895" s="90"/>
      <c r="BU895" s="90"/>
      <c r="BV895" s="90"/>
      <c r="BW895" s="90"/>
      <c r="BX895" s="90"/>
      <c r="BY895" s="90"/>
      <c r="BZ895" s="90"/>
      <c r="CA895" s="90"/>
    </row>
    <row r="896" spans="1:79" s="86" customFormat="1" x14ac:dyDescent="0.2">
      <c r="A896" s="150"/>
      <c r="B896" s="95"/>
      <c r="C896" s="95"/>
      <c r="D896" s="131"/>
      <c r="E896" s="160"/>
      <c r="F896" s="90"/>
      <c r="G896" s="90"/>
      <c r="H896" s="90"/>
      <c r="I896" s="90"/>
      <c r="J896" s="90"/>
      <c r="K896" s="90"/>
      <c r="L896" s="90"/>
      <c r="M896" s="90"/>
      <c r="N896" s="90"/>
      <c r="O896" s="90"/>
      <c r="P896" s="90"/>
      <c r="Q896" s="90"/>
      <c r="R896" s="90"/>
      <c r="S896" s="90"/>
      <c r="T896" s="90"/>
      <c r="U896" s="90"/>
      <c r="V896" s="90"/>
      <c r="W896" s="90"/>
      <c r="X896" s="90"/>
      <c r="Y896" s="90"/>
      <c r="Z896" s="90"/>
      <c r="AA896" s="90"/>
      <c r="AB896" s="90"/>
      <c r="AC896" s="90"/>
      <c r="AD896" s="90"/>
      <c r="AE896" s="90"/>
      <c r="AF896" s="90"/>
      <c r="AG896" s="90"/>
      <c r="AH896" s="90"/>
      <c r="AI896" s="90"/>
      <c r="AJ896" s="90"/>
      <c r="AK896" s="90"/>
      <c r="AL896" s="90"/>
      <c r="AM896" s="90"/>
      <c r="AN896" s="90"/>
      <c r="AO896" s="90"/>
      <c r="AP896" s="90"/>
      <c r="AQ896" s="90"/>
      <c r="AR896" s="90"/>
      <c r="AS896" s="90"/>
      <c r="AT896" s="90"/>
      <c r="AU896" s="90"/>
      <c r="AV896" s="90"/>
      <c r="AW896" s="90"/>
      <c r="AX896" s="90"/>
      <c r="AY896" s="90"/>
      <c r="AZ896" s="90"/>
      <c r="BA896" s="90"/>
      <c r="BB896" s="90"/>
      <c r="BC896" s="90"/>
      <c r="BD896" s="90"/>
      <c r="BE896" s="90"/>
      <c r="BF896" s="90"/>
      <c r="BG896" s="90"/>
      <c r="BH896" s="90"/>
      <c r="BI896" s="90"/>
      <c r="BJ896" s="90"/>
      <c r="BK896" s="90"/>
      <c r="BL896" s="90"/>
      <c r="BM896" s="90"/>
      <c r="BN896" s="90"/>
      <c r="BO896" s="90"/>
      <c r="BP896" s="90"/>
      <c r="BQ896" s="90"/>
      <c r="BR896" s="90"/>
      <c r="BS896" s="90"/>
      <c r="BT896" s="90"/>
      <c r="BU896" s="90"/>
      <c r="BV896" s="90"/>
      <c r="BW896" s="90"/>
      <c r="BX896" s="90"/>
      <c r="BY896" s="90"/>
      <c r="BZ896" s="90"/>
      <c r="CA896" s="90"/>
    </row>
    <row r="897" spans="1:79" s="86" customFormat="1" x14ac:dyDescent="0.2">
      <c r="A897" s="150"/>
      <c r="B897" s="95"/>
      <c r="C897" s="95"/>
      <c r="D897" s="131"/>
      <c r="E897" s="160"/>
      <c r="F897" s="90"/>
      <c r="G897" s="90"/>
      <c r="H897" s="90"/>
      <c r="I897" s="90"/>
      <c r="J897" s="90"/>
      <c r="K897" s="90"/>
      <c r="L897" s="90"/>
      <c r="M897" s="90"/>
      <c r="N897" s="90"/>
      <c r="O897" s="90"/>
      <c r="P897" s="90"/>
      <c r="Q897" s="90"/>
      <c r="R897" s="90"/>
      <c r="S897" s="90"/>
      <c r="T897" s="90"/>
      <c r="U897" s="90"/>
      <c r="V897" s="90"/>
      <c r="W897" s="90"/>
      <c r="X897" s="90"/>
      <c r="Y897" s="90"/>
      <c r="Z897" s="90"/>
      <c r="AA897" s="90"/>
      <c r="AB897" s="90"/>
      <c r="AC897" s="90"/>
      <c r="AD897" s="90"/>
      <c r="AE897" s="90"/>
      <c r="AF897" s="90"/>
      <c r="AG897" s="90"/>
      <c r="AH897" s="90"/>
      <c r="AI897" s="90"/>
      <c r="AJ897" s="90"/>
      <c r="AK897" s="90"/>
      <c r="AL897" s="90"/>
      <c r="AM897" s="90"/>
      <c r="AN897" s="90"/>
      <c r="AO897" s="90"/>
      <c r="AP897" s="90"/>
      <c r="AQ897" s="90"/>
      <c r="AR897" s="90"/>
      <c r="AS897" s="90"/>
      <c r="AT897" s="90"/>
      <c r="AU897" s="90"/>
      <c r="AV897" s="90"/>
      <c r="AW897" s="90"/>
      <c r="AX897" s="90"/>
      <c r="AY897" s="90"/>
      <c r="AZ897" s="90"/>
      <c r="BA897" s="90"/>
      <c r="BB897" s="90"/>
      <c r="BC897" s="90"/>
      <c r="BD897" s="90"/>
      <c r="BE897" s="90"/>
      <c r="BF897" s="90"/>
      <c r="BG897" s="90"/>
      <c r="BH897" s="90"/>
      <c r="BI897" s="90"/>
      <c r="BJ897" s="90"/>
      <c r="BK897" s="90"/>
      <c r="BL897" s="90"/>
      <c r="BM897" s="90"/>
      <c r="BN897" s="90"/>
      <c r="BO897" s="90"/>
      <c r="BP897" s="90"/>
      <c r="BQ897" s="90"/>
      <c r="BR897" s="90"/>
      <c r="BS897" s="90"/>
      <c r="BT897" s="90"/>
      <c r="BU897" s="90"/>
      <c r="BV897" s="90"/>
      <c r="BW897" s="90"/>
      <c r="BX897" s="90"/>
      <c r="BY897" s="90"/>
      <c r="BZ897" s="90"/>
      <c r="CA897" s="90"/>
    </row>
    <row r="898" spans="1:79" s="86" customFormat="1" x14ac:dyDescent="0.2">
      <c r="A898" s="150"/>
      <c r="B898" s="95"/>
      <c r="C898" s="95"/>
      <c r="D898" s="131"/>
      <c r="E898" s="160"/>
      <c r="F898" s="90"/>
      <c r="G898" s="90"/>
      <c r="H898" s="90"/>
      <c r="I898" s="90"/>
      <c r="J898" s="90"/>
      <c r="K898" s="90"/>
      <c r="L898" s="90"/>
      <c r="M898" s="90"/>
      <c r="N898" s="90"/>
      <c r="O898" s="90"/>
      <c r="P898" s="90"/>
      <c r="Q898" s="90"/>
      <c r="R898" s="90"/>
      <c r="S898" s="90"/>
      <c r="T898" s="90"/>
      <c r="U898" s="90"/>
      <c r="V898" s="90"/>
      <c r="W898" s="90"/>
      <c r="X898" s="90"/>
      <c r="Y898" s="90"/>
      <c r="Z898" s="90"/>
      <c r="AA898" s="90"/>
      <c r="AB898" s="90"/>
      <c r="AC898" s="90"/>
      <c r="AD898" s="90"/>
      <c r="AE898" s="90"/>
      <c r="AF898" s="90"/>
      <c r="AG898" s="90"/>
      <c r="AH898" s="90"/>
      <c r="AI898" s="90"/>
      <c r="AJ898" s="90"/>
      <c r="AK898" s="90"/>
      <c r="AL898" s="90"/>
      <c r="AM898" s="90"/>
      <c r="AN898" s="90"/>
      <c r="AO898" s="90"/>
      <c r="AP898" s="90"/>
      <c r="AQ898" s="90"/>
      <c r="AR898" s="90"/>
      <c r="AS898" s="90"/>
      <c r="AT898" s="90"/>
      <c r="AU898" s="90"/>
      <c r="AV898" s="90"/>
      <c r="AW898" s="90"/>
      <c r="AX898" s="90"/>
      <c r="AY898" s="90"/>
      <c r="AZ898" s="90"/>
      <c r="BA898" s="90"/>
      <c r="BB898" s="90"/>
      <c r="BC898" s="90"/>
      <c r="BD898" s="90"/>
      <c r="BE898" s="90"/>
      <c r="BF898" s="90"/>
      <c r="BG898" s="90"/>
      <c r="BH898" s="90"/>
      <c r="BI898" s="90"/>
      <c r="BJ898" s="90"/>
      <c r="BK898" s="90"/>
      <c r="BL898" s="90"/>
      <c r="BM898" s="90"/>
      <c r="BN898" s="90"/>
      <c r="BO898" s="90"/>
      <c r="BP898" s="90"/>
      <c r="BQ898" s="90"/>
      <c r="BR898" s="90"/>
      <c r="BS898" s="90"/>
      <c r="BT898" s="90"/>
      <c r="BU898" s="90"/>
      <c r="BV898" s="90"/>
      <c r="BW898" s="90"/>
      <c r="BX898" s="90"/>
      <c r="BY898" s="90"/>
      <c r="BZ898" s="90"/>
      <c r="CA898" s="90"/>
    </row>
    <row r="899" spans="1:79" s="86" customFormat="1" x14ac:dyDescent="0.2">
      <c r="A899" s="150"/>
      <c r="B899" s="95"/>
      <c r="C899" s="95"/>
      <c r="D899" s="131"/>
      <c r="E899" s="160"/>
      <c r="F899" s="90"/>
      <c r="G899" s="90"/>
      <c r="H899" s="90"/>
      <c r="I899" s="90"/>
      <c r="J899" s="90"/>
      <c r="K899" s="90"/>
      <c r="L899" s="90"/>
      <c r="M899" s="90"/>
      <c r="N899" s="90"/>
      <c r="O899" s="90"/>
      <c r="P899" s="90"/>
      <c r="Q899" s="90"/>
      <c r="R899" s="90"/>
      <c r="S899" s="90"/>
      <c r="T899" s="90"/>
      <c r="U899" s="90"/>
      <c r="V899" s="90"/>
      <c r="W899" s="90"/>
      <c r="X899" s="90"/>
      <c r="Y899" s="90"/>
      <c r="Z899" s="90"/>
      <c r="AA899" s="90"/>
      <c r="AB899" s="90"/>
      <c r="AC899" s="90"/>
      <c r="AD899" s="90"/>
      <c r="AE899" s="90"/>
      <c r="AF899" s="90"/>
      <c r="AG899" s="90"/>
      <c r="AH899" s="90"/>
      <c r="AI899" s="90"/>
      <c r="AJ899" s="90"/>
      <c r="AK899" s="90"/>
      <c r="AL899" s="90"/>
      <c r="AM899" s="90"/>
      <c r="AN899" s="90"/>
      <c r="AO899" s="90"/>
      <c r="AP899" s="90"/>
      <c r="AQ899" s="90"/>
      <c r="AR899" s="90"/>
      <c r="AS899" s="90"/>
      <c r="AT899" s="90"/>
      <c r="AU899" s="90"/>
      <c r="AV899" s="90"/>
      <c r="AW899" s="90"/>
      <c r="AX899" s="90"/>
      <c r="AY899" s="90"/>
      <c r="AZ899" s="90"/>
      <c r="BA899" s="90"/>
      <c r="BB899" s="90"/>
      <c r="BC899" s="90"/>
      <c r="BD899" s="90"/>
      <c r="BE899" s="90"/>
      <c r="BF899" s="90"/>
      <c r="BG899" s="90"/>
      <c r="BH899" s="90"/>
      <c r="BI899" s="90"/>
      <c r="BJ899" s="90"/>
      <c r="BK899" s="90"/>
      <c r="BL899" s="90"/>
      <c r="BM899" s="90"/>
      <c r="BN899" s="90"/>
      <c r="BO899" s="90"/>
      <c r="BP899" s="90"/>
      <c r="BQ899" s="90"/>
      <c r="BR899" s="90"/>
      <c r="BS899" s="90"/>
      <c r="BT899" s="90"/>
      <c r="BU899" s="90"/>
      <c r="BV899" s="90"/>
      <c r="BW899" s="90"/>
      <c r="BX899" s="90"/>
      <c r="BY899" s="90"/>
      <c r="BZ899" s="90"/>
      <c r="CA899" s="90"/>
    </row>
    <row r="900" spans="1:79" s="86" customFormat="1" x14ac:dyDescent="0.2">
      <c r="A900" s="150"/>
      <c r="B900" s="95"/>
      <c r="C900" s="95"/>
      <c r="D900" s="131"/>
      <c r="E900" s="160"/>
      <c r="F900" s="90"/>
      <c r="G900" s="90"/>
      <c r="H900" s="90"/>
      <c r="I900" s="90"/>
      <c r="J900" s="90"/>
      <c r="K900" s="90"/>
      <c r="L900" s="90"/>
      <c r="M900" s="90"/>
      <c r="N900" s="90"/>
      <c r="O900" s="90"/>
      <c r="P900" s="90"/>
      <c r="Q900" s="90"/>
      <c r="R900" s="90"/>
      <c r="S900" s="90"/>
      <c r="T900" s="90"/>
      <c r="U900" s="90"/>
      <c r="V900" s="90"/>
      <c r="W900" s="90"/>
      <c r="X900" s="90"/>
      <c r="Y900" s="90"/>
      <c r="Z900" s="90"/>
      <c r="AA900" s="90"/>
      <c r="AB900" s="90"/>
      <c r="AC900" s="90"/>
      <c r="AD900" s="90"/>
      <c r="AE900" s="90"/>
      <c r="AF900" s="90"/>
      <c r="AG900" s="90"/>
      <c r="AH900" s="90"/>
      <c r="AI900" s="90"/>
      <c r="AJ900" s="90"/>
      <c r="AK900" s="90"/>
      <c r="AL900" s="90"/>
      <c r="AM900" s="90"/>
      <c r="AN900" s="90"/>
      <c r="AO900" s="90"/>
      <c r="AP900" s="90"/>
      <c r="AQ900" s="90"/>
      <c r="AR900" s="90"/>
      <c r="AS900" s="90"/>
      <c r="AT900" s="90"/>
      <c r="AU900" s="90"/>
      <c r="AV900" s="90"/>
      <c r="AW900" s="90"/>
      <c r="AX900" s="90"/>
      <c r="AY900" s="90"/>
      <c r="AZ900" s="90"/>
      <c r="BA900" s="90"/>
      <c r="BB900" s="90"/>
      <c r="BC900" s="90"/>
      <c r="BD900" s="90"/>
      <c r="BE900" s="90"/>
      <c r="BF900" s="90"/>
      <c r="BG900" s="90"/>
      <c r="BH900" s="90"/>
      <c r="BI900" s="90"/>
      <c r="BJ900" s="90"/>
      <c r="BK900" s="90"/>
      <c r="BL900" s="90"/>
      <c r="BM900" s="90"/>
      <c r="BN900" s="90"/>
      <c r="BO900" s="90"/>
      <c r="BP900" s="90"/>
      <c r="BQ900" s="90"/>
      <c r="BR900" s="90"/>
      <c r="BS900" s="90"/>
      <c r="BT900" s="90"/>
      <c r="BU900" s="90"/>
      <c r="BV900" s="90"/>
      <c r="BW900" s="90"/>
      <c r="BX900" s="90"/>
      <c r="BY900" s="90"/>
      <c r="BZ900" s="90"/>
      <c r="CA900" s="90"/>
    </row>
    <row r="901" spans="1:79" s="86" customFormat="1" x14ac:dyDescent="0.2">
      <c r="A901" s="150"/>
      <c r="B901" s="95"/>
      <c r="C901" s="95"/>
      <c r="D901" s="131"/>
      <c r="E901" s="160"/>
      <c r="F901" s="90"/>
      <c r="G901" s="90"/>
      <c r="H901" s="90"/>
      <c r="I901" s="90"/>
      <c r="J901" s="90"/>
      <c r="K901" s="90"/>
      <c r="L901" s="90"/>
      <c r="M901" s="90"/>
      <c r="N901" s="90"/>
      <c r="O901" s="90"/>
      <c r="P901" s="90"/>
      <c r="Q901" s="90"/>
      <c r="R901" s="90"/>
      <c r="S901" s="90"/>
      <c r="T901" s="90"/>
      <c r="U901" s="90"/>
      <c r="V901" s="90"/>
      <c r="W901" s="90"/>
      <c r="X901" s="90"/>
      <c r="Y901" s="90"/>
      <c r="Z901" s="90"/>
      <c r="AA901" s="90"/>
      <c r="AB901" s="90"/>
      <c r="AC901" s="90"/>
      <c r="AD901" s="90"/>
      <c r="AE901" s="90"/>
      <c r="AF901" s="90"/>
      <c r="AG901" s="90"/>
      <c r="AH901" s="90"/>
      <c r="AI901" s="90"/>
      <c r="AJ901" s="90"/>
      <c r="AK901" s="90"/>
      <c r="AL901" s="90"/>
      <c r="AM901" s="90"/>
      <c r="AN901" s="90"/>
      <c r="AO901" s="90"/>
      <c r="AP901" s="90"/>
      <c r="AQ901" s="90"/>
      <c r="AR901" s="90"/>
      <c r="AS901" s="90"/>
      <c r="AT901" s="90"/>
      <c r="AU901" s="90"/>
      <c r="AV901" s="90"/>
      <c r="AW901" s="90"/>
      <c r="AX901" s="90"/>
      <c r="AY901" s="90"/>
      <c r="AZ901" s="90"/>
      <c r="BA901" s="90"/>
      <c r="BB901" s="90"/>
      <c r="BC901" s="90"/>
      <c r="BD901" s="90"/>
      <c r="BE901" s="90"/>
      <c r="BF901" s="90"/>
      <c r="BG901" s="90"/>
      <c r="BH901" s="90"/>
      <c r="BI901" s="90"/>
      <c r="BJ901" s="90"/>
      <c r="BK901" s="90"/>
      <c r="BL901" s="90"/>
      <c r="BM901" s="90"/>
      <c r="BN901" s="90"/>
      <c r="BO901" s="90"/>
      <c r="BP901" s="90"/>
      <c r="BQ901" s="90"/>
      <c r="BR901" s="90"/>
      <c r="BS901" s="90"/>
      <c r="BT901" s="90"/>
      <c r="BU901" s="90"/>
      <c r="BV901" s="90"/>
      <c r="BW901" s="90"/>
      <c r="BX901" s="90"/>
      <c r="BY901" s="90"/>
      <c r="BZ901" s="90"/>
      <c r="CA901" s="90"/>
    </row>
    <row r="902" spans="1:79" s="86" customFormat="1" x14ac:dyDescent="0.2">
      <c r="A902" s="150"/>
      <c r="B902" s="95"/>
      <c r="C902" s="95"/>
      <c r="D902" s="131"/>
      <c r="E902" s="160"/>
      <c r="F902" s="90"/>
      <c r="G902" s="90"/>
      <c r="H902" s="90"/>
      <c r="I902" s="90"/>
      <c r="J902" s="90"/>
      <c r="K902" s="90"/>
      <c r="L902" s="90"/>
      <c r="M902" s="90"/>
      <c r="N902" s="90"/>
      <c r="O902" s="90"/>
      <c r="P902" s="90"/>
      <c r="Q902" s="90"/>
      <c r="R902" s="90"/>
      <c r="S902" s="90"/>
      <c r="T902" s="90"/>
      <c r="U902" s="90"/>
      <c r="V902" s="90"/>
      <c r="W902" s="90"/>
      <c r="X902" s="90"/>
      <c r="Y902" s="90"/>
      <c r="Z902" s="90"/>
      <c r="AA902" s="90"/>
      <c r="AB902" s="90"/>
      <c r="AC902" s="90"/>
      <c r="AD902" s="90"/>
      <c r="AE902" s="90"/>
      <c r="AF902" s="90"/>
      <c r="AG902" s="90"/>
      <c r="AH902" s="90"/>
      <c r="AI902" s="90"/>
      <c r="AJ902" s="90"/>
      <c r="AK902" s="90"/>
      <c r="AL902" s="90"/>
      <c r="AM902" s="90"/>
      <c r="AN902" s="90"/>
      <c r="AO902" s="90"/>
      <c r="AP902" s="90"/>
      <c r="AQ902" s="90"/>
      <c r="AR902" s="90"/>
      <c r="AS902" s="90"/>
      <c r="AT902" s="90"/>
      <c r="AU902" s="90"/>
      <c r="AV902" s="90"/>
      <c r="AW902" s="90"/>
      <c r="AX902" s="90"/>
      <c r="AY902" s="90"/>
      <c r="AZ902" s="90"/>
      <c r="BA902" s="90"/>
      <c r="BB902" s="90"/>
      <c r="BC902" s="90"/>
      <c r="BD902" s="90"/>
      <c r="BE902" s="90"/>
      <c r="BF902" s="90"/>
      <c r="BG902" s="90"/>
      <c r="BH902" s="90"/>
      <c r="BI902" s="90"/>
      <c r="BJ902" s="90"/>
      <c r="BK902" s="90"/>
      <c r="BL902" s="90"/>
      <c r="BM902" s="90"/>
      <c r="BN902" s="90"/>
      <c r="BO902" s="90"/>
      <c r="BP902" s="90"/>
      <c r="BQ902" s="90"/>
      <c r="BR902" s="90"/>
      <c r="BS902" s="90"/>
      <c r="BT902" s="90"/>
      <c r="BU902" s="90"/>
      <c r="BV902" s="90"/>
      <c r="BW902" s="90"/>
      <c r="BX902" s="90"/>
      <c r="BY902" s="90"/>
      <c r="BZ902" s="90"/>
      <c r="CA902" s="90"/>
    </row>
    <row r="903" spans="1:79" s="86" customFormat="1" x14ac:dyDescent="0.2">
      <c r="A903" s="150"/>
      <c r="B903" s="95"/>
      <c r="C903" s="95"/>
      <c r="D903" s="131"/>
      <c r="E903" s="160"/>
      <c r="F903" s="90"/>
      <c r="G903" s="90"/>
      <c r="H903" s="90"/>
      <c r="I903" s="90"/>
      <c r="J903" s="90"/>
      <c r="K903" s="90"/>
      <c r="L903" s="90"/>
      <c r="M903" s="90"/>
      <c r="N903" s="90"/>
      <c r="O903" s="90"/>
      <c r="P903" s="90"/>
      <c r="Q903" s="90"/>
      <c r="R903" s="90"/>
      <c r="S903" s="90"/>
      <c r="T903" s="90"/>
      <c r="U903" s="90"/>
      <c r="V903" s="90"/>
      <c r="W903" s="90"/>
      <c r="X903" s="90"/>
      <c r="Y903" s="90"/>
      <c r="Z903" s="90"/>
      <c r="AA903" s="90"/>
      <c r="AB903" s="90"/>
      <c r="AC903" s="90"/>
      <c r="AD903" s="90"/>
      <c r="AE903" s="90"/>
      <c r="AF903" s="90"/>
      <c r="AG903" s="90"/>
      <c r="AH903" s="90"/>
      <c r="AI903" s="90"/>
      <c r="AJ903" s="90"/>
      <c r="AK903" s="90"/>
      <c r="AL903" s="90"/>
      <c r="AM903" s="90"/>
      <c r="AN903" s="90"/>
      <c r="AO903" s="90"/>
      <c r="AP903" s="90"/>
      <c r="AQ903" s="90"/>
      <c r="AR903" s="90"/>
      <c r="AS903" s="90"/>
      <c r="AT903" s="90"/>
      <c r="AU903" s="90"/>
      <c r="AV903" s="90"/>
      <c r="AW903" s="90"/>
      <c r="AX903" s="90"/>
      <c r="AY903" s="90"/>
      <c r="AZ903" s="90"/>
      <c r="BA903" s="90"/>
      <c r="BB903" s="90"/>
      <c r="BC903" s="90"/>
      <c r="BD903" s="90"/>
      <c r="BE903" s="90"/>
      <c r="BF903" s="90"/>
      <c r="BG903" s="90"/>
      <c r="BH903" s="90"/>
      <c r="BI903" s="90"/>
      <c r="BJ903" s="90"/>
      <c r="BK903" s="90"/>
      <c r="BL903" s="90"/>
      <c r="BM903" s="90"/>
      <c r="BN903" s="90"/>
      <c r="BO903" s="90"/>
      <c r="BP903" s="90"/>
      <c r="BQ903" s="90"/>
      <c r="BR903" s="90"/>
      <c r="BS903" s="90"/>
      <c r="BT903" s="90"/>
      <c r="BU903" s="90"/>
      <c r="BV903" s="90"/>
      <c r="BW903" s="90"/>
      <c r="BX903" s="90"/>
      <c r="BY903" s="90"/>
      <c r="BZ903" s="90"/>
      <c r="CA903" s="90"/>
    </row>
    <row r="904" spans="1:79" s="86" customFormat="1" x14ac:dyDescent="0.2">
      <c r="A904" s="150"/>
      <c r="B904" s="95"/>
      <c r="C904" s="95"/>
      <c r="D904" s="131"/>
      <c r="E904" s="160"/>
      <c r="F904" s="90"/>
      <c r="G904" s="90"/>
      <c r="H904" s="90"/>
      <c r="I904" s="90"/>
      <c r="J904" s="90"/>
      <c r="K904" s="90"/>
      <c r="L904" s="90"/>
      <c r="M904" s="90"/>
      <c r="N904" s="90"/>
      <c r="O904" s="90"/>
      <c r="P904" s="90"/>
      <c r="Q904" s="90"/>
      <c r="R904" s="90"/>
      <c r="S904" s="90"/>
      <c r="T904" s="90"/>
      <c r="U904" s="90"/>
      <c r="V904" s="90"/>
      <c r="W904" s="90"/>
      <c r="X904" s="90"/>
      <c r="Y904" s="90"/>
      <c r="Z904" s="90"/>
      <c r="AA904" s="90"/>
      <c r="AB904" s="90"/>
      <c r="AC904" s="90"/>
      <c r="AD904" s="90"/>
      <c r="AE904" s="90"/>
      <c r="AF904" s="90"/>
      <c r="AG904" s="90"/>
      <c r="AH904" s="90"/>
      <c r="AI904" s="90"/>
      <c r="AJ904" s="90"/>
      <c r="AK904" s="90"/>
      <c r="AL904" s="90"/>
      <c r="AM904" s="90"/>
      <c r="AN904" s="90"/>
      <c r="AO904" s="90"/>
      <c r="AP904" s="90"/>
      <c r="AQ904" s="90"/>
      <c r="AR904" s="90"/>
      <c r="AS904" s="90"/>
      <c r="AT904" s="90"/>
      <c r="AU904" s="90"/>
      <c r="AV904" s="90"/>
      <c r="AW904" s="90"/>
      <c r="AX904" s="90"/>
      <c r="AY904" s="90"/>
      <c r="AZ904" s="90"/>
      <c r="BA904" s="90"/>
      <c r="BB904" s="90"/>
      <c r="BC904" s="90"/>
      <c r="BD904" s="90"/>
      <c r="BE904" s="90"/>
      <c r="BF904" s="90"/>
      <c r="BG904" s="90"/>
      <c r="BH904" s="90"/>
      <c r="BI904" s="90"/>
      <c r="BJ904" s="90"/>
      <c r="BK904" s="90"/>
      <c r="BL904" s="90"/>
      <c r="BM904" s="90"/>
      <c r="BN904" s="90"/>
      <c r="BO904" s="90"/>
      <c r="BP904" s="90"/>
      <c r="BQ904" s="90"/>
      <c r="BR904" s="90"/>
      <c r="BS904" s="90"/>
      <c r="BT904" s="90"/>
      <c r="BU904" s="90"/>
      <c r="BV904" s="90"/>
      <c r="BW904" s="90"/>
      <c r="BX904" s="90"/>
      <c r="BY904" s="90"/>
      <c r="BZ904" s="90"/>
      <c r="CA904" s="90"/>
    </row>
    <row r="905" spans="1:79" s="86" customFormat="1" x14ac:dyDescent="0.2">
      <c r="A905" s="150"/>
      <c r="B905" s="95"/>
      <c r="C905" s="95"/>
      <c r="D905" s="131"/>
      <c r="E905" s="160"/>
      <c r="F905" s="90"/>
      <c r="G905" s="90"/>
      <c r="H905" s="90"/>
      <c r="I905" s="90"/>
      <c r="J905" s="90"/>
      <c r="K905" s="90"/>
      <c r="L905" s="90"/>
      <c r="M905" s="90"/>
      <c r="N905" s="90"/>
      <c r="O905" s="90"/>
      <c r="P905" s="90"/>
      <c r="Q905" s="90"/>
      <c r="R905" s="90"/>
      <c r="S905" s="90"/>
      <c r="T905" s="90"/>
      <c r="U905" s="90"/>
      <c r="V905" s="90"/>
      <c r="W905" s="90"/>
      <c r="X905" s="90"/>
      <c r="Y905" s="90"/>
      <c r="Z905" s="90"/>
      <c r="AA905" s="90"/>
      <c r="AB905" s="90"/>
      <c r="AC905" s="90"/>
      <c r="AD905" s="90"/>
      <c r="AE905" s="90"/>
      <c r="AF905" s="90"/>
      <c r="AG905" s="90"/>
      <c r="AH905" s="90"/>
      <c r="AI905" s="90"/>
      <c r="AJ905" s="90"/>
      <c r="AK905" s="90"/>
      <c r="AL905" s="90"/>
      <c r="AM905" s="90"/>
      <c r="AN905" s="90"/>
      <c r="AO905" s="90"/>
      <c r="AP905" s="90"/>
      <c r="AQ905" s="90"/>
      <c r="AR905" s="90"/>
      <c r="AS905" s="90"/>
      <c r="AT905" s="90"/>
      <c r="AU905" s="90"/>
      <c r="AV905" s="90"/>
      <c r="AW905" s="90"/>
      <c r="AX905" s="90"/>
      <c r="AY905" s="90"/>
      <c r="AZ905" s="90"/>
      <c r="BA905" s="90"/>
      <c r="BB905" s="90"/>
      <c r="BC905" s="90"/>
      <c r="BD905" s="90"/>
      <c r="BE905" s="90"/>
      <c r="BF905" s="90"/>
      <c r="BG905" s="90"/>
      <c r="BH905" s="90"/>
      <c r="BI905" s="90"/>
      <c r="BJ905" s="90"/>
      <c r="BK905" s="90"/>
      <c r="BL905" s="90"/>
      <c r="BM905" s="90"/>
      <c r="BN905" s="90"/>
      <c r="BO905" s="90"/>
      <c r="BP905" s="90"/>
      <c r="BQ905" s="90"/>
      <c r="BR905" s="90"/>
      <c r="BS905" s="90"/>
      <c r="BT905" s="90"/>
      <c r="BU905" s="90"/>
      <c r="BV905" s="90"/>
      <c r="BW905" s="90"/>
      <c r="BX905" s="90"/>
      <c r="BY905" s="90"/>
      <c r="BZ905" s="90"/>
      <c r="CA905" s="90"/>
    </row>
    <row r="906" spans="1:79" s="86" customFormat="1" x14ac:dyDescent="0.2">
      <c r="A906" s="150"/>
      <c r="B906" s="95"/>
      <c r="C906" s="95"/>
      <c r="D906" s="131"/>
      <c r="E906" s="160"/>
      <c r="F906" s="90"/>
      <c r="G906" s="90"/>
      <c r="H906" s="90"/>
      <c r="I906" s="90"/>
      <c r="J906" s="90"/>
      <c r="K906" s="90"/>
      <c r="L906" s="90"/>
      <c r="M906" s="90"/>
      <c r="N906" s="90"/>
      <c r="O906" s="90"/>
      <c r="P906" s="90"/>
      <c r="Q906" s="90"/>
      <c r="R906" s="90"/>
      <c r="S906" s="90"/>
      <c r="T906" s="90"/>
      <c r="U906" s="90"/>
      <c r="V906" s="90"/>
      <c r="W906" s="90"/>
      <c r="X906" s="90"/>
      <c r="Y906" s="90"/>
      <c r="Z906" s="90"/>
      <c r="AA906" s="90"/>
      <c r="AB906" s="90"/>
      <c r="AC906" s="90"/>
      <c r="AD906" s="90"/>
      <c r="AE906" s="90"/>
      <c r="AF906" s="90"/>
      <c r="AG906" s="90"/>
      <c r="AH906" s="90"/>
      <c r="AI906" s="90"/>
      <c r="AJ906" s="90"/>
      <c r="AK906" s="90"/>
      <c r="AL906" s="90"/>
      <c r="AM906" s="90"/>
      <c r="AN906" s="90"/>
      <c r="AO906" s="90"/>
      <c r="AP906" s="90"/>
      <c r="AQ906" s="90"/>
      <c r="AR906" s="90"/>
      <c r="AS906" s="90"/>
      <c r="AT906" s="90"/>
      <c r="AU906" s="90"/>
      <c r="AV906" s="90"/>
      <c r="AW906" s="90"/>
      <c r="AX906" s="90"/>
      <c r="AY906" s="90"/>
      <c r="AZ906" s="90"/>
      <c r="BA906" s="90"/>
      <c r="BB906" s="90"/>
      <c r="BC906" s="90"/>
      <c r="BD906" s="90"/>
      <c r="BE906" s="90"/>
      <c r="BF906" s="90"/>
      <c r="BG906" s="90"/>
      <c r="BH906" s="90"/>
      <c r="BI906" s="90"/>
      <c r="BJ906" s="90"/>
      <c r="BK906" s="90"/>
      <c r="BL906" s="90"/>
      <c r="BM906" s="90"/>
      <c r="BN906" s="90"/>
      <c r="BO906" s="90"/>
      <c r="BP906" s="90"/>
      <c r="BQ906" s="90"/>
      <c r="BR906" s="90"/>
      <c r="BS906" s="90"/>
      <c r="BT906" s="90"/>
      <c r="BU906" s="90"/>
      <c r="BV906" s="90"/>
      <c r="BW906" s="90"/>
      <c r="BX906" s="90"/>
      <c r="BY906" s="90"/>
      <c r="BZ906" s="90"/>
      <c r="CA906" s="90"/>
    </row>
    <row r="907" spans="1:79" s="86" customFormat="1" x14ac:dyDescent="0.2">
      <c r="A907" s="150"/>
      <c r="B907" s="95"/>
      <c r="C907" s="95"/>
      <c r="D907" s="131"/>
      <c r="E907" s="160"/>
      <c r="F907" s="90"/>
      <c r="G907" s="90"/>
      <c r="H907" s="90"/>
      <c r="I907" s="90"/>
      <c r="J907" s="90"/>
      <c r="K907" s="90"/>
      <c r="L907" s="90"/>
      <c r="M907" s="90"/>
      <c r="N907" s="90"/>
      <c r="O907" s="90"/>
      <c r="P907" s="90"/>
      <c r="Q907" s="90"/>
      <c r="R907" s="90"/>
      <c r="S907" s="90"/>
      <c r="T907" s="90"/>
      <c r="U907" s="90"/>
      <c r="V907" s="90"/>
      <c r="W907" s="90"/>
      <c r="X907" s="90"/>
      <c r="Y907" s="90"/>
      <c r="Z907" s="90"/>
      <c r="AA907" s="90"/>
      <c r="AB907" s="90"/>
      <c r="AC907" s="90"/>
      <c r="AD907" s="90"/>
      <c r="AE907" s="90"/>
      <c r="AF907" s="90"/>
      <c r="AG907" s="90"/>
      <c r="AH907" s="90"/>
      <c r="AI907" s="90"/>
      <c r="AJ907" s="90"/>
      <c r="AK907" s="90"/>
      <c r="AL907" s="90"/>
      <c r="AM907" s="90"/>
      <c r="AN907" s="90"/>
      <c r="AO907" s="90"/>
      <c r="AP907" s="90"/>
      <c r="AQ907" s="90"/>
      <c r="AR907" s="90"/>
      <c r="AS907" s="90"/>
      <c r="AT907" s="90"/>
      <c r="AU907" s="90"/>
      <c r="AV907" s="90"/>
      <c r="AW907" s="90"/>
      <c r="AX907" s="90"/>
      <c r="AY907" s="90"/>
      <c r="AZ907" s="90"/>
      <c r="BA907" s="90"/>
      <c r="BB907" s="90"/>
      <c r="BC907" s="90"/>
      <c r="BD907" s="90"/>
      <c r="BE907" s="90"/>
      <c r="BF907" s="90"/>
      <c r="BG907" s="90"/>
      <c r="BH907" s="90"/>
      <c r="BI907" s="90"/>
      <c r="BJ907" s="90"/>
      <c r="BK907" s="90"/>
      <c r="BL907" s="90"/>
      <c r="BM907" s="90"/>
      <c r="BN907" s="90"/>
      <c r="BO907" s="90"/>
      <c r="BP907" s="90"/>
      <c r="BQ907" s="90"/>
      <c r="BR907" s="90"/>
      <c r="BS907" s="90"/>
      <c r="BT907" s="90"/>
      <c r="BU907" s="90"/>
      <c r="BV907" s="90"/>
      <c r="BW907" s="90"/>
      <c r="BX907" s="90"/>
      <c r="BY907" s="90"/>
      <c r="BZ907" s="90"/>
      <c r="CA907" s="90"/>
    </row>
    <row r="908" spans="1:79" s="86" customFormat="1" x14ac:dyDescent="0.2">
      <c r="A908" s="150"/>
      <c r="B908" s="95"/>
      <c r="C908" s="95"/>
      <c r="D908" s="131"/>
      <c r="E908" s="160"/>
      <c r="F908" s="90"/>
      <c r="G908" s="90"/>
      <c r="H908" s="90"/>
      <c r="I908" s="90"/>
      <c r="J908" s="90"/>
      <c r="K908" s="90"/>
      <c r="L908" s="90"/>
      <c r="M908" s="90"/>
      <c r="N908" s="90"/>
      <c r="O908" s="90"/>
      <c r="P908" s="90"/>
      <c r="Q908" s="90"/>
      <c r="R908" s="90"/>
      <c r="S908" s="90"/>
      <c r="T908" s="90"/>
      <c r="U908" s="90"/>
      <c r="V908" s="90"/>
      <c r="W908" s="90"/>
      <c r="X908" s="90"/>
      <c r="Y908" s="90"/>
      <c r="Z908" s="90"/>
      <c r="AA908" s="90"/>
      <c r="AB908" s="90"/>
      <c r="AC908" s="90"/>
      <c r="AD908" s="90"/>
      <c r="AE908" s="90"/>
      <c r="AF908" s="90"/>
      <c r="AG908" s="90"/>
      <c r="AH908" s="90"/>
      <c r="AI908" s="90"/>
      <c r="AJ908" s="90"/>
      <c r="AK908" s="90"/>
      <c r="AL908" s="90"/>
      <c r="AM908" s="90"/>
      <c r="AN908" s="90"/>
      <c r="AO908" s="90"/>
      <c r="AP908" s="90"/>
      <c r="AQ908" s="90"/>
      <c r="AR908" s="90"/>
      <c r="AS908" s="90"/>
      <c r="AT908" s="90"/>
      <c r="AU908" s="90"/>
      <c r="AV908" s="90"/>
      <c r="AW908" s="90"/>
      <c r="AX908" s="90"/>
      <c r="AY908" s="90"/>
      <c r="AZ908" s="90"/>
      <c r="BA908" s="90"/>
      <c r="BB908" s="90"/>
      <c r="BC908" s="90"/>
      <c r="BD908" s="90"/>
      <c r="BE908" s="90"/>
      <c r="BF908" s="90"/>
      <c r="BG908" s="90"/>
      <c r="BH908" s="90"/>
      <c r="BI908" s="90"/>
      <c r="BJ908" s="90"/>
      <c r="BK908" s="90"/>
      <c r="BL908" s="90"/>
      <c r="BM908" s="90"/>
      <c r="BN908" s="90"/>
      <c r="BO908" s="90"/>
      <c r="BP908" s="90"/>
      <c r="BQ908" s="90"/>
      <c r="BR908" s="90"/>
      <c r="BS908" s="90"/>
      <c r="BT908" s="90"/>
      <c r="BU908" s="90"/>
      <c r="BV908" s="90"/>
      <c r="BW908" s="90"/>
      <c r="BX908" s="90"/>
      <c r="BY908" s="90"/>
      <c r="BZ908" s="90"/>
      <c r="CA908" s="90"/>
    </row>
    <row r="909" spans="1:79" s="86" customFormat="1" x14ac:dyDescent="0.2">
      <c r="A909" s="150"/>
      <c r="B909" s="95"/>
      <c r="C909" s="95"/>
      <c r="D909" s="131"/>
      <c r="E909" s="160"/>
      <c r="F909" s="90"/>
      <c r="G909" s="90"/>
      <c r="H909" s="90"/>
      <c r="I909" s="90"/>
      <c r="J909" s="90"/>
      <c r="K909" s="90"/>
      <c r="L909" s="90"/>
      <c r="M909" s="90"/>
      <c r="N909" s="90"/>
      <c r="O909" s="90"/>
      <c r="P909" s="90"/>
      <c r="Q909" s="90"/>
      <c r="R909" s="90"/>
      <c r="S909" s="90"/>
      <c r="T909" s="90"/>
      <c r="U909" s="90"/>
      <c r="V909" s="90"/>
      <c r="W909" s="90"/>
      <c r="X909" s="90"/>
      <c r="Y909" s="90"/>
      <c r="Z909" s="90"/>
      <c r="AA909" s="90"/>
      <c r="AB909" s="90"/>
      <c r="AC909" s="90"/>
      <c r="AD909" s="90"/>
      <c r="AE909" s="90"/>
      <c r="AF909" s="90"/>
      <c r="AG909" s="90"/>
      <c r="AH909" s="90"/>
      <c r="AI909" s="90"/>
      <c r="AJ909" s="90"/>
      <c r="AK909" s="90"/>
      <c r="AL909" s="90"/>
      <c r="AM909" s="90"/>
      <c r="AN909" s="90"/>
      <c r="AO909" s="90"/>
      <c r="AP909" s="90"/>
      <c r="AQ909" s="90"/>
      <c r="AR909" s="90"/>
      <c r="AS909" s="90"/>
      <c r="AT909" s="90"/>
      <c r="AU909" s="90"/>
      <c r="AV909" s="90"/>
      <c r="AW909" s="90"/>
      <c r="AX909" s="90"/>
      <c r="AY909" s="90"/>
      <c r="AZ909" s="90"/>
      <c r="BA909" s="90"/>
      <c r="BB909" s="90"/>
      <c r="BC909" s="90"/>
      <c r="BD909" s="90"/>
      <c r="BE909" s="90"/>
      <c r="BF909" s="90"/>
      <c r="BG909" s="90"/>
      <c r="BH909" s="90"/>
      <c r="BI909" s="90"/>
      <c r="BJ909" s="90"/>
      <c r="BK909" s="90"/>
      <c r="BL909" s="90"/>
      <c r="BM909" s="90"/>
      <c r="BN909" s="90"/>
      <c r="BO909" s="90"/>
      <c r="BP909" s="90"/>
      <c r="BQ909" s="90"/>
      <c r="BR909" s="90"/>
      <c r="BS909" s="90"/>
      <c r="BT909" s="90"/>
      <c r="BU909" s="90"/>
      <c r="BV909" s="90"/>
      <c r="BW909" s="90"/>
      <c r="BX909" s="90"/>
      <c r="BY909" s="90"/>
      <c r="BZ909" s="90"/>
      <c r="CA909" s="90"/>
    </row>
    <row r="910" spans="1:79" s="86" customFormat="1" x14ac:dyDescent="0.2">
      <c r="A910" s="150"/>
      <c r="B910" s="95"/>
      <c r="C910" s="95"/>
      <c r="D910" s="131"/>
      <c r="E910" s="160"/>
      <c r="F910" s="90"/>
      <c r="G910" s="90"/>
      <c r="H910" s="90"/>
      <c r="I910" s="90"/>
      <c r="J910" s="90"/>
      <c r="K910" s="90"/>
      <c r="L910" s="90"/>
      <c r="M910" s="90"/>
      <c r="N910" s="90"/>
      <c r="O910" s="90"/>
      <c r="P910" s="90"/>
      <c r="Q910" s="90"/>
      <c r="R910" s="90"/>
      <c r="S910" s="90"/>
      <c r="T910" s="90"/>
      <c r="U910" s="90"/>
      <c r="V910" s="90"/>
      <c r="W910" s="90"/>
      <c r="X910" s="90"/>
      <c r="Y910" s="90"/>
      <c r="Z910" s="90"/>
      <c r="AA910" s="90"/>
      <c r="AB910" s="90"/>
      <c r="AC910" s="90"/>
      <c r="AD910" s="90"/>
      <c r="AE910" s="90"/>
      <c r="AF910" s="90"/>
      <c r="AG910" s="90"/>
      <c r="AH910" s="90"/>
      <c r="AI910" s="90"/>
      <c r="AJ910" s="90"/>
      <c r="AK910" s="90"/>
      <c r="AL910" s="90"/>
      <c r="AM910" s="90"/>
      <c r="AN910" s="90"/>
      <c r="AO910" s="90"/>
      <c r="AP910" s="90"/>
      <c r="AQ910" s="90"/>
      <c r="AR910" s="90"/>
      <c r="AS910" s="90"/>
      <c r="AT910" s="90"/>
      <c r="AU910" s="90"/>
      <c r="AV910" s="90"/>
      <c r="AW910" s="90"/>
      <c r="AX910" s="90"/>
      <c r="AY910" s="90"/>
      <c r="AZ910" s="90"/>
      <c r="BA910" s="90"/>
      <c r="BB910" s="90"/>
      <c r="BC910" s="90"/>
      <c r="BD910" s="90"/>
      <c r="BE910" s="90"/>
      <c r="BF910" s="90"/>
      <c r="BG910" s="90"/>
      <c r="BH910" s="90"/>
      <c r="BI910" s="90"/>
      <c r="BJ910" s="90"/>
      <c r="BK910" s="90"/>
      <c r="BL910" s="90"/>
      <c r="BM910" s="90"/>
      <c r="BN910" s="90"/>
      <c r="BO910" s="90"/>
      <c r="BP910" s="90"/>
      <c r="BQ910" s="90"/>
      <c r="BR910" s="90"/>
      <c r="BS910" s="90"/>
      <c r="BT910" s="90"/>
      <c r="BU910" s="90"/>
      <c r="BV910" s="90"/>
      <c r="BW910" s="90"/>
      <c r="BX910" s="90"/>
      <c r="BY910" s="90"/>
      <c r="BZ910" s="90"/>
      <c r="CA910" s="90"/>
    </row>
    <row r="911" spans="1:79" s="86" customFormat="1" x14ac:dyDescent="0.2">
      <c r="A911" s="150"/>
      <c r="B911" s="95"/>
      <c r="C911" s="95"/>
      <c r="D911" s="131"/>
      <c r="E911" s="160"/>
      <c r="F911" s="90"/>
      <c r="G911" s="90"/>
      <c r="H911" s="90"/>
      <c r="I911" s="90"/>
      <c r="J911" s="90"/>
      <c r="K911" s="90"/>
      <c r="L911" s="90"/>
      <c r="M911" s="90"/>
      <c r="N911" s="90"/>
      <c r="O911" s="90"/>
      <c r="P911" s="90"/>
      <c r="Q911" s="90"/>
      <c r="R911" s="90"/>
      <c r="S911" s="90"/>
      <c r="T911" s="90"/>
      <c r="U911" s="90"/>
      <c r="V911" s="90"/>
      <c r="W911" s="90"/>
      <c r="X911" s="90"/>
      <c r="Y911" s="90"/>
      <c r="Z911" s="90"/>
      <c r="AA911" s="90"/>
      <c r="AB911" s="90"/>
      <c r="AC911" s="90"/>
      <c r="AD911" s="90"/>
      <c r="AE911" s="90"/>
      <c r="AF911" s="90"/>
      <c r="AG911" s="90"/>
      <c r="AH911" s="90"/>
      <c r="AI911" s="90"/>
      <c r="AJ911" s="90"/>
      <c r="AK911" s="90"/>
      <c r="AL911" s="90"/>
      <c r="AM911" s="90"/>
      <c r="AN911" s="90"/>
      <c r="AO911" s="90"/>
      <c r="AP911" s="90"/>
      <c r="AQ911" s="90"/>
      <c r="AR911" s="90"/>
      <c r="AS911" s="90"/>
      <c r="AT911" s="90"/>
      <c r="AU911" s="90"/>
      <c r="AV911" s="90"/>
      <c r="AW911" s="90"/>
      <c r="AX911" s="90"/>
      <c r="AY911" s="90"/>
      <c r="AZ911" s="90"/>
      <c r="BA911" s="90"/>
      <c r="BB911" s="90"/>
      <c r="BC911" s="90"/>
      <c r="BD911" s="90"/>
      <c r="BE911" s="90"/>
      <c r="BF911" s="90"/>
      <c r="BG911" s="90"/>
      <c r="BH911" s="90"/>
      <c r="BI911" s="90"/>
      <c r="BJ911" s="90"/>
      <c r="BK911" s="90"/>
      <c r="BL911" s="90"/>
      <c r="BM911" s="90"/>
      <c r="BN911" s="90"/>
      <c r="BO911" s="90"/>
      <c r="BP911" s="90"/>
      <c r="BQ911" s="90"/>
      <c r="BR911" s="90"/>
      <c r="BS911" s="90"/>
      <c r="BT911" s="90"/>
      <c r="BU911" s="90"/>
      <c r="BV911" s="90"/>
      <c r="BW911" s="90"/>
      <c r="BX911" s="90"/>
      <c r="BY911" s="90"/>
      <c r="BZ911" s="90"/>
      <c r="CA911" s="90"/>
    </row>
    <row r="912" spans="1:79" s="86" customFormat="1" x14ac:dyDescent="0.2">
      <c r="A912" s="150"/>
      <c r="B912" s="95"/>
      <c r="C912" s="95"/>
      <c r="D912" s="131"/>
      <c r="E912" s="160"/>
      <c r="F912" s="90"/>
      <c r="G912" s="90"/>
      <c r="H912" s="90"/>
      <c r="I912" s="90"/>
      <c r="J912" s="90"/>
      <c r="K912" s="90"/>
      <c r="L912" s="90"/>
      <c r="M912" s="90"/>
      <c r="N912" s="90"/>
      <c r="O912" s="90"/>
      <c r="P912" s="90"/>
      <c r="Q912" s="90"/>
      <c r="R912" s="90"/>
      <c r="S912" s="90"/>
      <c r="T912" s="90"/>
      <c r="U912" s="90"/>
      <c r="V912" s="90"/>
      <c r="W912" s="90"/>
      <c r="X912" s="90"/>
      <c r="Y912" s="90"/>
      <c r="Z912" s="90"/>
      <c r="AA912" s="90"/>
      <c r="AB912" s="90"/>
      <c r="AC912" s="90"/>
      <c r="AD912" s="90"/>
      <c r="AE912" s="90"/>
      <c r="AF912" s="90"/>
      <c r="AG912" s="90"/>
      <c r="AH912" s="90"/>
      <c r="AI912" s="90"/>
      <c r="AJ912" s="90"/>
      <c r="AK912" s="90"/>
      <c r="AL912" s="90"/>
      <c r="AM912" s="90"/>
      <c r="AN912" s="90"/>
      <c r="AO912" s="90"/>
      <c r="AP912" s="90"/>
      <c r="AQ912" s="90"/>
      <c r="AR912" s="90"/>
      <c r="AS912" s="90"/>
      <c r="AT912" s="90"/>
      <c r="AU912" s="90"/>
      <c r="AV912" s="90"/>
      <c r="AW912" s="90"/>
      <c r="AX912" s="90"/>
      <c r="AY912" s="90"/>
      <c r="AZ912" s="90"/>
      <c r="BA912" s="90"/>
      <c r="BB912" s="90"/>
      <c r="BC912" s="90"/>
      <c r="BD912" s="90"/>
      <c r="BE912" s="90"/>
      <c r="BF912" s="90"/>
      <c r="BG912" s="90"/>
      <c r="BH912" s="90"/>
      <c r="BI912" s="90"/>
      <c r="BJ912" s="90"/>
      <c r="BK912" s="90"/>
      <c r="BL912" s="90"/>
      <c r="BM912" s="90"/>
      <c r="BN912" s="90"/>
      <c r="BO912" s="90"/>
      <c r="BP912" s="90"/>
      <c r="BQ912" s="90"/>
      <c r="BR912" s="90"/>
      <c r="BS912" s="90"/>
      <c r="BT912" s="90"/>
      <c r="BU912" s="90"/>
      <c r="BV912" s="90"/>
      <c r="BW912" s="90"/>
      <c r="BX912" s="90"/>
      <c r="BY912" s="90"/>
      <c r="BZ912" s="90"/>
      <c r="CA912" s="90"/>
    </row>
    <row r="913" spans="1:79" s="86" customFormat="1" x14ac:dyDescent="0.2">
      <c r="A913" s="150"/>
      <c r="B913" s="95"/>
      <c r="C913" s="95"/>
      <c r="D913" s="131"/>
      <c r="E913" s="160"/>
      <c r="F913" s="90"/>
      <c r="G913" s="90"/>
      <c r="H913" s="90"/>
      <c r="I913" s="90"/>
      <c r="J913" s="90"/>
      <c r="K913" s="90"/>
      <c r="L913" s="90"/>
      <c r="M913" s="90"/>
      <c r="N913" s="90"/>
      <c r="O913" s="90"/>
      <c r="P913" s="90"/>
      <c r="Q913" s="90"/>
      <c r="R913" s="90"/>
      <c r="S913" s="90"/>
      <c r="T913" s="90"/>
      <c r="U913" s="90"/>
      <c r="V913" s="90"/>
      <c r="W913" s="90"/>
      <c r="X913" s="90"/>
      <c r="Y913" s="90"/>
      <c r="Z913" s="90"/>
      <c r="AA913" s="90"/>
      <c r="AB913" s="90"/>
      <c r="AC913" s="90"/>
      <c r="AD913" s="90"/>
      <c r="AE913" s="90"/>
      <c r="AF913" s="90"/>
      <c r="AG913" s="90"/>
      <c r="AH913" s="90"/>
      <c r="AI913" s="90"/>
      <c r="AJ913" s="90"/>
      <c r="AK913" s="90"/>
      <c r="AL913" s="90"/>
      <c r="AM913" s="90"/>
      <c r="AN913" s="90"/>
      <c r="AO913" s="90"/>
      <c r="AP913" s="90"/>
      <c r="AQ913" s="90"/>
      <c r="AR913" s="90"/>
      <c r="AS913" s="90"/>
      <c r="AT913" s="90"/>
      <c r="AU913" s="90"/>
      <c r="AV913" s="90"/>
      <c r="AW913" s="90"/>
      <c r="AX913" s="90"/>
      <c r="AY913" s="90"/>
      <c r="AZ913" s="90"/>
      <c r="BA913" s="90"/>
      <c r="BB913" s="90"/>
      <c r="BC913" s="90"/>
      <c r="BD913" s="90"/>
      <c r="BE913" s="90"/>
      <c r="BF913" s="90"/>
      <c r="BG913" s="90"/>
      <c r="BH913" s="90"/>
      <c r="BI913" s="90"/>
      <c r="BJ913" s="90"/>
      <c r="BK913" s="90"/>
      <c r="BL913" s="90"/>
      <c r="BM913" s="90"/>
      <c r="BN913" s="90"/>
      <c r="BO913" s="90"/>
      <c r="BP913" s="90"/>
      <c r="BQ913" s="90"/>
      <c r="BR913" s="90"/>
      <c r="BS913" s="90"/>
      <c r="BT913" s="90"/>
      <c r="BU913" s="90"/>
      <c r="BV913" s="90"/>
      <c r="BW913" s="90"/>
      <c r="BX913" s="90"/>
      <c r="BY913" s="90"/>
      <c r="BZ913" s="90"/>
      <c r="CA913" s="90"/>
    </row>
    <row r="914" spans="1:79" s="86" customFormat="1" x14ac:dyDescent="0.2">
      <c r="A914" s="150"/>
      <c r="B914" s="95"/>
      <c r="C914" s="95"/>
      <c r="D914" s="131"/>
      <c r="E914" s="160"/>
      <c r="F914" s="90"/>
      <c r="G914" s="90"/>
      <c r="H914" s="90"/>
      <c r="I914" s="90"/>
      <c r="J914" s="90"/>
      <c r="K914" s="90"/>
      <c r="L914" s="90"/>
      <c r="M914" s="90"/>
      <c r="N914" s="90"/>
      <c r="O914" s="90"/>
      <c r="P914" s="90"/>
      <c r="Q914" s="90"/>
      <c r="R914" s="90"/>
      <c r="S914" s="90"/>
      <c r="T914" s="90"/>
      <c r="U914" s="90"/>
      <c r="V914" s="90"/>
      <c r="W914" s="90"/>
      <c r="X914" s="90"/>
      <c r="Y914" s="90"/>
      <c r="Z914" s="90"/>
      <c r="AA914" s="90"/>
      <c r="AB914" s="90"/>
      <c r="AC914" s="90"/>
      <c r="AD914" s="90"/>
      <c r="AE914" s="90"/>
      <c r="AF914" s="90"/>
      <c r="AG914" s="90"/>
      <c r="AH914" s="90"/>
      <c r="AI914" s="90"/>
      <c r="AJ914" s="90"/>
      <c r="AK914" s="90"/>
      <c r="AL914" s="90"/>
      <c r="AM914" s="90"/>
      <c r="AN914" s="90"/>
      <c r="AO914" s="90"/>
      <c r="AP914" s="90"/>
      <c r="AQ914" s="90"/>
      <c r="AR914" s="90"/>
      <c r="AS914" s="90"/>
      <c r="AT914" s="90"/>
      <c r="AU914" s="90"/>
      <c r="AV914" s="90"/>
      <c r="AW914" s="90"/>
      <c r="AX914" s="90"/>
      <c r="AY914" s="90"/>
      <c r="AZ914" s="90"/>
      <c r="BA914" s="90"/>
      <c r="BB914" s="90"/>
      <c r="BC914" s="90"/>
      <c r="BD914" s="90"/>
      <c r="BE914" s="90"/>
      <c r="BF914" s="90"/>
      <c r="BG914" s="90"/>
      <c r="BH914" s="90"/>
      <c r="BI914" s="90"/>
      <c r="BJ914" s="90"/>
      <c r="BK914" s="90"/>
      <c r="BL914" s="90"/>
      <c r="BM914" s="90"/>
      <c r="BN914" s="90"/>
      <c r="BO914" s="90"/>
      <c r="BP914" s="90"/>
      <c r="BQ914" s="90"/>
      <c r="BR914" s="90"/>
      <c r="BS914" s="90"/>
      <c r="BT914" s="90"/>
      <c r="BU914" s="90"/>
      <c r="BV914" s="90"/>
      <c r="BW914" s="90"/>
      <c r="BX914" s="90"/>
      <c r="BY914" s="90"/>
      <c r="BZ914" s="90"/>
      <c r="CA914" s="90"/>
    </row>
    <row r="915" spans="1:79" s="86" customFormat="1" x14ac:dyDescent="0.2">
      <c r="A915" s="150"/>
      <c r="B915" s="95"/>
      <c r="C915" s="95"/>
      <c r="D915" s="131"/>
      <c r="E915" s="160"/>
      <c r="F915" s="90"/>
      <c r="G915" s="90"/>
      <c r="H915" s="90"/>
      <c r="I915" s="90"/>
      <c r="J915" s="90"/>
      <c r="K915" s="90"/>
      <c r="L915" s="90"/>
      <c r="M915" s="90"/>
      <c r="N915" s="90"/>
      <c r="O915" s="90"/>
      <c r="P915" s="90"/>
      <c r="Q915" s="90"/>
      <c r="R915" s="90"/>
      <c r="S915" s="90"/>
      <c r="T915" s="90"/>
      <c r="U915" s="90"/>
      <c r="V915" s="90"/>
      <c r="W915" s="90"/>
      <c r="X915" s="90"/>
      <c r="Y915" s="90"/>
      <c r="Z915" s="90"/>
      <c r="AA915" s="90"/>
      <c r="AB915" s="90"/>
      <c r="AC915" s="90"/>
      <c r="AD915" s="90"/>
      <c r="AE915" s="90"/>
      <c r="AF915" s="90"/>
      <c r="AG915" s="90"/>
      <c r="AH915" s="90"/>
      <c r="AI915" s="90"/>
      <c r="AJ915" s="90"/>
      <c r="AK915" s="90"/>
      <c r="AL915" s="90"/>
      <c r="AM915" s="90"/>
      <c r="AN915" s="90"/>
      <c r="AO915" s="90"/>
      <c r="AP915" s="90"/>
      <c r="AQ915" s="90"/>
      <c r="AR915" s="90"/>
      <c r="AS915" s="90"/>
      <c r="AT915" s="90"/>
      <c r="AU915" s="90"/>
      <c r="AV915" s="90"/>
      <c r="AW915" s="90"/>
      <c r="AX915" s="90"/>
      <c r="AY915" s="90"/>
      <c r="AZ915" s="90"/>
      <c r="BA915" s="90"/>
      <c r="BB915" s="90"/>
      <c r="BC915" s="90"/>
      <c r="BD915" s="90"/>
      <c r="BE915" s="90"/>
      <c r="BF915" s="90"/>
      <c r="BG915" s="90"/>
      <c r="BH915" s="90"/>
      <c r="BI915" s="90"/>
      <c r="BJ915" s="90"/>
      <c r="BK915" s="90"/>
      <c r="BL915" s="90"/>
      <c r="BM915" s="90"/>
      <c r="BN915" s="90"/>
      <c r="BO915" s="90"/>
      <c r="BP915" s="90"/>
      <c r="BQ915" s="90"/>
      <c r="BR915" s="90"/>
      <c r="BS915" s="90"/>
      <c r="BT915" s="90"/>
      <c r="BU915" s="90"/>
      <c r="BV915" s="90"/>
      <c r="BW915" s="90"/>
      <c r="BX915" s="90"/>
      <c r="BY915" s="90"/>
      <c r="BZ915" s="90"/>
      <c r="CA915" s="90"/>
    </row>
    <row r="916" spans="1:79" s="86" customFormat="1" x14ac:dyDescent="0.2">
      <c r="A916" s="150"/>
      <c r="B916" s="95"/>
      <c r="C916" s="95"/>
      <c r="D916" s="131"/>
      <c r="E916" s="160"/>
      <c r="F916" s="90"/>
      <c r="G916" s="90"/>
      <c r="H916" s="90"/>
      <c r="I916" s="90"/>
      <c r="J916" s="90"/>
      <c r="K916" s="90"/>
      <c r="L916" s="90"/>
      <c r="M916" s="90"/>
      <c r="N916" s="90"/>
      <c r="O916" s="90"/>
      <c r="P916" s="90"/>
      <c r="Q916" s="90"/>
      <c r="R916" s="90"/>
      <c r="S916" s="90"/>
      <c r="T916" s="90"/>
      <c r="U916" s="90"/>
      <c r="V916" s="90"/>
      <c r="W916" s="90"/>
      <c r="X916" s="90"/>
      <c r="Y916" s="90"/>
      <c r="Z916" s="90"/>
      <c r="AA916" s="90"/>
      <c r="AB916" s="90"/>
      <c r="AC916" s="90"/>
      <c r="AD916" s="90"/>
      <c r="AE916" s="90"/>
      <c r="AF916" s="90"/>
      <c r="AG916" s="90"/>
      <c r="AH916" s="90"/>
      <c r="AI916" s="90"/>
      <c r="AJ916" s="90"/>
      <c r="AK916" s="90"/>
      <c r="AL916" s="90"/>
      <c r="AM916" s="90"/>
      <c r="AN916" s="90"/>
      <c r="AO916" s="90"/>
      <c r="AP916" s="90"/>
      <c r="AQ916" s="90"/>
      <c r="AR916" s="90"/>
      <c r="AS916" s="90"/>
      <c r="AT916" s="90"/>
      <c r="AU916" s="90"/>
      <c r="AV916" s="90"/>
      <c r="AW916" s="90"/>
      <c r="AX916" s="90"/>
      <c r="AY916" s="90"/>
      <c r="AZ916" s="90"/>
      <c r="BA916" s="90"/>
      <c r="BB916" s="90"/>
      <c r="BC916" s="90"/>
      <c r="BD916" s="90"/>
      <c r="BE916" s="90"/>
      <c r="BF916" s="90"/>
      <c r="BG916" s="90"/>
      <c r="BH916" s="90"/>
      <c r="BI916" s="90"/>
      <c r="BJ916" s="90"/>
      <c r="BK916" s="90"/>
      <c r="BL916" s="90"/>
      <c r="BM916" s="90"/>
      <c r="BN916" s="90"/>
      <c r="BO916" s="90"/>
      <c r="BP916" s="90"/>
      <c r="BQ916" s="90"/>
      <c r="BR916" s="90"/>
      <c r="BS916" s="90"/>
      <c r="BT916" s="90"/>
      <c r="BU916" s="90"/>
      <c r="BV916" s="90"/>
      <c r="BW916" s="90"/>
      <c r="BX916" s="90"/>
      <c r="BY916" s="90"/>
      <c r="BZ916" s="90"/>
      <c r="CA916" s="90"/>
    </row>
    <row r="917" spans="1:79" s="86" customFormat="1" x14ac:dyDescent="0.2">
      <c r="A917" s="150"/>
      <c r="B917" s="95"/>
      <c r="C917" s="95"/>
      <c r="D917" s="131"/>
      <c r="E917" s="160"/>
      <c r="F917" s="90"/>
      <c r="G917" s="90"/>
      <c r="H917" s="90"/>
      <c r="I917" s="90"/>
      <c r="J917" s="90"/>
      <c r="K917" s="90"/>
      <c r="L917" s="90"/>
      <c r="M917" s="90"/>
      <c r="N917" s="90"/>
      <c r="O917" s="90"/>
      <c r="P917" s="90"/>
      <c r="Q917" s="90"/>
      <c r="R917" s="90"/>
      <c r="S917" s="90"/>
      <c r="T917" s="90"/>
      <c r="U917" s="90"/>
      <c r="V917" s="90"/>
      <c r="W917" s="90"/>
      <c r="X917" s="90"/>
      <c r="Y917" s="90"/>
      <c r="Z917" s="90"/>
      <c r="AA917" s="90"/>
      <c r="AB917" s="90"/>
      <c r="AC917" s="90"/>
      <c r="AD917" s="90"/>
      <c r="AE917" s="90"/>
      <c r="AF917" s="90"/>
      <c r="AG917" s="90"/>
      <c r="AH917" s="90"/>
      <c r="AI917" s="90"/>
      <c r="AJ917" s="90"/>
      <c r="AK917" s="90"/>
      <c r="AL917" s="90"/>
      <c r="AM917" s="90"/>
      <c r="AN917" s="90"/>
      <c r="AO917" s="90"/>
      <c r="AP917" s="90"/>
      <c r="AQ917" s="90"/>
      <c r="AR917" s="90"/>
      <c r="AS917" s="90"/>
      <c r="AT917" s="90"/>
      <c r="AU917" s="90"/>
      <c r="AV917" s="90"/>
      <c r="AW917" s="90"/>
      <c r="AX917" s="90"/>
      <c r="AY917" s="90"/>
      <c r="AZ917" s="90"/>
      <c r="BA917" s="90"/>
      <c r="BB917" s="90"/>
      <c r="BC917" s="90"/>
      <c r="BD917" s="90"/>
      <c r="BE917" s="90"/>
      <c r="BF917" s="90"/>
      <c r="BG917" s="90"/>
      <c r="BH917" s="90"/>
      <c r="BI917" s="90"/>
      <c r="BJ917" s="90"/>
      <c r="BK917" s="90"/>
      <c r="BL917" s="90"/>
      <c r="BM917" s="90"/>
      <c r="BN917" s="90"/>
      <c r="BO917" s="90"/>
      <c r="BP917" s="90"/>
      <c r="BQ917" s="90"/>
      <c r="BR917" s="90"/>
      <c r="BS917" s="90"/>
      <c r="BT917" s="90"/>
      <c r="BU917" s="90"/>
      <c r="BV917" s="90"/>
      <c r="BW917" s="90"/>
      <c r="BX917" s="90"/>
      <c r="BY917" s="90"/>
      <c r="BZ917" s="90"/>
      <c r="CA917" s="90"/>
    </row>
    <row r="918" spans="1:79" s="86" customFormat="1" x14ac:dyDescent="0.2">
      <c r="A918" s="150"/>
      <c r="B918" s="95"/>
      <c r="C918" s="95"/>
      <c r="D918" s="131"/>
      <c r="E918" s="160"/>
      <c r="F918" s="90"/>
      <c r="G918" s="90"/>
      <c r="H918" s="90"/>
      <c r="I918" s="90"/>
      <c r="J918" s="90"/>
      <c r="K918" s="90"/>
      <c r="L918" s="90"/>
      <c r="M918" s="90"/>
      <c r="N918" s="90"/>
      <c r="O918" s="90"/>
      <c r="P918" s="90"/>
      <c r="Q918" s="90"/>
      <c r="R918" s="90"/>
      <c r="S918" s="90"/>
      <c r="T918" s="90"/>
      <c r="U918" s="90"/>
      <c r="V918" s="90"/>
      <c r="W918" s="90"/>
      <c r="X918" s="90"/>
      <c r="Y918" s="90"/>
      <c r="Z918" s="90"/>
      <c r="AA918" s="90"/>
      <c r="AB918" s="90"/>
      <c r="AC918" s="90"/>
      <c r="AD918" s="90"/>
      <c r="AE918" s="90"/>
      <c r="AF918" s="90"/>
      <c r="AG918" s="90"/>
      <c r="AH918" s="90"/>
      <c r="AI918" s="90"/>
      <c r="AJ918" s="90"/>
      <c r="AK918" s="90"/>
      <c r="AL918" s="90"/>
      <c r="AM918" s="90"/>
      <c r="AN918" s="90"/>
      <c r="AO918" s="90"/>
      <c r="AP918" s="90"/>
      <c r="AQ918" s="90"/>
      <c r="AR918" s="90"/>
      <c r="AS918" s="90"/>
      <c r="AT918" s="90"/>
      <c r="AU918" s="90"/>
      <c r="AV918" s="90"/>
      <c r="AW918" s="90"/>
      <c r="AX918" s="90"/>
      <c r="AY918" s="90"/>
      <c r="AZ918" s="90"/>
      <c r="BA918" s="90"/>
      <c r="BB918" s="90"/>
      <c r="BC918" s="90"/>
      <c r="BD918" s="90"/>
      <c r="BE918" s="90"/>
      <c r="BF918" s="90"/>
      <c r="BG918" s="90"/>
      <c r="BH918" s="90"/>
      <c r="BI918" s="90"/>
      <c r="BJ918" s="90"/>
      <c r="BK918" s="90"/>
      <c r="BL918" s="90"/>
      <c r="BM918" s="90"/>
      <c r="BN918" s="90"/>
      <c r="BO918" s="90"/>
      <c r="BP918" s="90"/>
      <c r="BQ918" s="90"/>
      <c r="BR918" s="90"/>
      <c r="BS918" s="90"/>
      <c r="BT918" s="90"/>
      <c r="BU918" s="90"/>
      <c r="BV918" s="90"/>
      <c r="BW918" s="90"/>
      <c r="BX918" s="90"/>
      <c r="BY918" s="90"/>
      <c r="BZ918" s="90"/>
      <c r="CA918" s="90"/>
    </row>
    <row r="919" spans="1:79" s="86" customFormat="1" x14ac:dyDescent="0.2">
      <c r="A919" s="150"/>
      <c r="B919" s="95"/>
      <c r="C919" s="95"/>
      <c r="D919" s="131"/>
      <c r="E919" s="160"/>
      <c r="F919" s="90"/>
      <c r="G919" s="90"/>
      <c r="H919" s="90"/>
      <c r="I919" s="90"/>
      <c r="J919" s="90"/>
      <c r="K919" s="90"/>
      <c r="L919" s="90"/>
      <c r="M919" s="90"/>
      <c r="N919" s="90"/>
      <c r="O919" s="90"/>
      <c r="P919" s="90"/>
      <c r="Q919" s="90"/>
      <c r="R919" s="90"/>
      <c r="S919" s="90"/>
      <c r="T919" s="90"/>
      <c r="U919" s="90"/>
      <c r="V919" s="90"/>
      <c r="W919" s="90"/>
      <c r="X919" s="90"/>
      <c r="Y919" s="90"/>
      <c r="Z919" s="90"/>
      <c r="AA919" s="90"/>
      <c r="AB919" s="90"/>
      <c r="AC919" s="90"/>
      <c r="AD919" s="90"/>
      <c r="AE919" s="90"/>
      <c r="AF919" s="90"/>
      <c r="AG919" s="90"/>
      <c r="AH919" s="90"/>
      <c r="AI919" s="90"/>
      <c r="AJ919" s="90"/>
      <c r="AK919" s="90"/>
      <c r="AL919" s="90"/>
      <c r="AM919" s="90"/>
      <c r="AN919" s="90"/>
      <c r="AO919" s="90"/>
      <c r="AP919" s="90"/>
      <c r="AQ919" s="90"/>
      <c r="AR919" s="90"/>
      <c r="AS919" s="90"/>
      <c r="AT919" s="90"/>
      <c r="AU919" s="90"/>
      <c r="AV919" s="90"/>
      <c r="AW919" s="90"/>
      <c r="AX919" s="90"/>
      <c r="AY919" s="90"/>
      <c r="AZ919" s="90"/>
      <c r="BA919" s="90"/>
      <c r="BB919" s="90"/>
      <c r="BC919" s="90"/>
      <c r="BD919" s="90"/>
      <c r="BE919" s="90"/>
      <c r="BF919" s="90"/>
      <c r="BG919" s="90"/>
      <c r="BH919" s="90"/>
      <c r="BI919" s="90"/>
      <c r="BJ919" s="90"/>
      <c r="BK919" s="90"/>
      <c r="BL919" s="90"/>
      <c r="BM919" s="90"/>
      <c r="BN919" s="90"/>
      <c r="BO919" s="90"/>
      <c r="BP919" s="90"/>
      <c r="BQ919" s="90"/>
      <c r="BR919" s="90"/>
      <c r="BS919" s="90"/>
      <c r="BT919" s="90"/>
      <c r="BU919" s="90"/>
      <c r="BV919" s="90"/>
      <c r="BW919" s="90"/>
      <c r="BX919" s="90"/>
      <c r="BY919" s="90"/>
      <c r="BZ919" s="90"/>
      <c r="CA919" s="90"/>
    </row>
    <row r="920" spans="1:79" s="86" customFormat="1" x14ac:dyDescent="0.2">
      <c r="A920" s="150"/>
      <c r="B920" s="95"/>
      <c r="C920" s="95"/>
      <c r="D920" s="131"/>
      <c r="E920" s="160"/>
      <c r="F920" s="90"/>
      <c r="G920" s="90"/>
      <c r="H920" s="90"/>
      <c r="I920" s="90"/>
      <c r="J920" s="90"/>
      <c r="K920" s="90"/>
      <c r="L920" s="90"/>
      <c r="M920" s="90"/>
      <c r="N920" s="90"/>
      <c r="O920" s="90"/>
      <c r="P920" s="90"/>
      <c r="Q920" s="90"/>
      <c r="R920" s="90"/>
      <c r="S920" s="90"/>
      <c r="T920" s="90"/>
      <c r="U920" s="90"/>
      <c r="V920" s="90"/>
      <c r="W920" s="90"/>
      <c r="X920" s="90"/>
      <c r="Y920" s="90"/>
      <c r="Z920" s="90"/>
      <c r="AA920" s="90"/>
      <c r="AB920" s="90"/>
      <c r="AC920" s="90"/>
      <c r="AD920" s="90"/>
      <c r="AE920" s="90"/>
      <c r="AF920" s="90"/>
      <c r="AG920" s="90"/>
      <c r="AH920" s="90"/>
      <c r="AI920" s="90"/>
      <c r="AJ920" s="90"/>
      <c r="AK920" s="90"/>
      <c r="AL920" s="90"/>
      <c r="AM920" s="90"/>
      <c r="AN920" s="90"/>
      <c r="AO920" s="90"/>
      <c r="AP920" s="90"/>
      <c r="AQ920" s="90"/>
      <c r="AR920" s="90"/>
      <c r="AS920" s="90"/>
      <c r="AT920" s="90"/>
      <c r="AU920" s="90"/>
      <c r="AV920" s="90"/>
      <c r="AW920" s="90"/>
      <c r="AX920" s="90"/>
      <c r="AY920" s="90"/>
      <c r="AZ920" s="90"/>
      <c r="BA920" s="90"/>
      <c r="BB920" s="90"/>
      <c r="BC920" s="90"/>
      <c r="BD920" s="90"/>
      <c r="BE920" s="90"/>
      <c r="BF920" s="90"/>
      <c r="BG920" s="90"/>
      <c r="BH920" s="90"/>
      <c r="BI920" s="90"/>
      <c r="BJ920" s="90"/>
      <c r="BK920" s="90"/>
      <c r="BL920" s="90"/>
      <c r="BM920" s="90"/>
      <c r="BN920" s="90"/>
      <c r="BO920" s="90"/>
      <c r="BP920" s="90"/>
      <c r="BQ920" s="90"/>
      <c r="BR920" s="90"/>
      <c r="BS920" s="90"/>
      <c r="BT920" s="90"/>
      <c r="BU920" s="90"/>
      <c r="BV920" s="90"/>
      <c r="BW920" s="90"/>
      <c r="BX920" s="90"/>
      <c r="BY920" s="90"/>
      <c r="BZ920" s="90"/>
      <c r="CA920" s="90"/>
    </row>
    <row r="921" spans="1:79" s="86" customFormat="1" x14ac:dyDescent="0.2">
      <c r="A921" s="150"/>
      <c r="B921" s="95"/>
      <c r="C921" s="95"/>
      <c r="D921" s="131"/>
      <c r="E921" s="160"/>
      <c r="F921" s="90"/>
      <c r="G921" s="90"/>
      <c r="H921" s="90"/>
      <c r="I921" s="90"/>
      <c r="J921" s="90"/>
      <c r="K921" s="90"/>
      <c r="L921" s="90"/>
      <c r="M921" s="90"/>
      <c r="N921" s="90"/>
      <c r="O921" s="90"/>
      <c r="P921" s="90"/>
      <c r="Q921" s="90"/>
      <c r="R921" s="90"/>
      <c r="S921" s="90"/>
      <c r="T921" s="90"/>
      <c r="U921" s="90"/>
      <c r="V921" s="90"/>
      <c r="W921" s="90"/>
      <c r="X921" s="90"/>
      <c r="Y921" s="90"/>
      <c r="Z921" s="90"/>
      <c r="AA921" s="90"/>
      <c r="AB921" s="90"/>
      <c r="AC921" s="90"/>
      <c r="AD921" s="90"/>
      <c r="AE921" s="90"/>
      <c r="AF921" s="90"/>
      <c r="AG921" s="90"/>
      <c r="AH921" s="90"/>
      <c r="AI921" s="90"/>
      <c r="AJ921" s="90"/>
      <c r="AK921" s="90"/>
      <c r="AL921" s="90"/>
      <c r="AM921" s="90"/>
      <c r="AN921" s="90"/>
      <c r="AO921" s="90"/>
      <c r="AP921" s="90"/>
      <c r="AQ921" s="90"/>
      <c r="AR921" s="90"/>
      <c r="AS921" s="90"/>
      <c r="AT921" s="90"/>
      <c r="AU921" s="90"/>
      <c r="AV921" s="90"/>
      <c r="AW921" s="90"/>
      <c r="AX921" s="90"/>
      <c r="AY921" s="90"/>
      <c r="AZ921" s="90"/>
      <c r="BA921" s="90"/>
      <c r="BB921" s="90"/>
      <c r="BC921" s="90"/>
      <c r="BD921" s="90"/>
      <c r="BE921" s="90"/>
      <c r="BF921" s="90"/>
      <c r="BG921" s="90"/>
      <c r="BH921" s="90"/>
      <c r="BI921" s="90"/>
      <c r="BJ921" s="90"/>
      <c r="BK921" s="90"/>
      <c r="BL921" s="90"/>
      <c r="BM921" s="90"/>
      <c r="BN921" s="90"/>
      <c r="BO921" s="90"/>
      <c r="BP921" s="90"/>
      <c r="BQ921" s="90"/>
      <c r="BR921" s="90"/>
      <c r="BS921" s="90"/>
      <c r="BT921" s="90"/>
      <c r="BU921" s="90"/>
      <c r="BV921" s="90"/>
      <c r="BW921" s="90"/>
      <c r="BX921" s="90"/>
      <c r="BY921" s="90"/>
      <c r="BZ921" s="90"/>
      <c r="CA921" s="90"/>
    </row>
    <row r="922" spans="1:79" s="86" customFormat="1" x14ac:dyDescent="0.2">
      <c r="A922" s="150"/>
      <c r="B922" s="95"/>
      <c r="C922" s="95"/>
      <c r="D922" s="131"/>
      <c r="E922" s="160"/>
      <c r="F922" s="90"/>
      <c r="G922" s="90"/>
      <c r="H922" s="90"/>
      <c r="I922" s="90"/>
      <c r="J922" s="90"/>
      <c r="K922" s="90"/>
      <c r="L922" s="90"/>
      <c r="M922" s="90"/>
      <c r="N922" s="90"/>
      <c r="O922" s="90"/>
      <c r="P922" s="90"/>
      <c r="Q922" s="90"/>
      <c r="R922" s="90"/>
      <c r="S922" s="90"/>
      <c r="T922" s="90"/>
      <c r="U922" s="90"/>
      <c r="V922" s="90"/>
      <c r="W922" s="90"/>
      <c r="X922" s="90"/>
      <c r="Y922" s="90"/>
      <c r="Z922" s="90"/>
      <c r="AA922" s="90"/>
      <c r="AB922" s="90"/>
      <c r="AC922" s="90"/>
      <c r="AD922" s="90"/>
      <c r="AE922" s="90"/>
      <c r="AF922" s="90"/>
      <c r="AG922" s="90"/>
      <c r="AH922" s="90"/>
      <c r="AI922" s="90"/>
      <c r="AJ922" s="90"/>
      <c r="AK922" s="90"/>
      <c r="AL922" s="90"/>
      <c r="AM922" s="90"/>
      <c r="AN922" s="90"/>
      <c r="AO922" s="90"/>
      <c r="AP922" s="90"/>
      <c r="AQ922" s="90"/>
      <c r="AR922" s="90"/>
      <c r="AS922" s="90"/>
      <c r="AT922" s="90"/>
      <c r="AU922" s="90"/>
      <c r="AV922" s="90"/>
      <c r="AW922" s="90"/>
      <c r="AX922" s="90"/>
      <c r="AY922" s="90"/>
      <c r="AZ922" s="90"/>
      <c r="BA922" s="90"/>
      <c r="BB922" s="90"/>
      <c r="BC922" s="90"/>
      <c r="BD922" s="90"/>
      <c r="BE922" s="90"/>
      <c r="BF922" s="90"/>
      <c r="BG922" s="90"/>
      <c r="BH922" s="90"/>
      <c r="BI922" s="90"/>
      <c r="BJ922" s="90"/>
      <c r="BK922" s="90"/>
      <c r="BL922" s="90"/>
      <c r="BM922" s="90"/>
      <c r="BN922" s="90"/>
      <c r="BO922" s="90"/>
      <c r="BP922" s="90"/>
      <c r="BQ922" s="90"/>
      <c r="BR922" s="90"/>
      <c r="BS922" s="90"/>
      <c r="BT922" s="90"/>
      <c r="BU922" s="90"/>
      <c r="BV922" s="90"/>
      <c r="BW922" s="90"/>
      <c r="BX922" s="90"/>
      <c r="BY922" s="90"/>
      <c r="BZ922" s="90"/>
      <c r="CA922" s="90"/>
    </row>
    <row r="923" spans="1:79" s="86" customFormat="1" x14ac:dyDescent="0.2">
      <c r="A923" s="150"/>
      <c r="B923" s="95"/>
      <c r="C923" s="95"/>
      <c r="D923" s="131"/>
      <c r="E923" s="160"/>
      <c r="F923" s="90"/>
      <c r="G923" s="90"/>
      <c r="H923" s="90"/>
      <c r="I923" s="90"/>
      <c r="J923" s="90"/>
      <c r="K923" s="90"/>
      <c r="L923" s="90"/>
      <c r="M923" s="90"/>
      <c r="N923" s="90"/>
      <c r="O923" s="90"/>
      <c r="P923" s="90"/>
      <c r="Q923" s="90"/>
      <c r="R923" s="90"/>
      <c r="S923" s="90"/>
      <c r="T923" s="90"/>
      <c r="U923" s="90"/>
      <c r="V923" s="90"/>
      <c r="W923" s="90"/>
      <c r="X923" s="90"/>
      <c r="Y923" s="90"/>
      <c r="Z923" s="90"/>
      <c r="AA923" s="90"/>
      <c r="AB923" s="90"/>
      <c r="AC923" s="90"/>
      <c r="AD923" s="90"/>
      <c r="AE923" s="90"/>
      <c r="AF923" s="90"/>
      <c r="AG923" s="90"/>
      <c r="AH923" s="90"/>
      <c r="AI923" s="90"/>
      <c r="AJ923" s="90"/>
      <c r="AK923" s="90"/>
      <c r="AL923" s="90"/>
      <c r="AM923" s="90"/>
      <c r="AN923" s="90"/>
      <c r="AO923" s="90"/>
      <c r="AP923" s="90"/>
      <c r="AQ923" s="90"/>
      <c r="AR923" s="90"/>
      <c r="AS923" s="90"/>
      <c r="AT923" s="90"/>
      <c r="AU923" s="90"/>
      <c r="AV923" s="90"/>
      <c r="AW923" s="90"/>
      <c r="AX923" s="90"/>
      <c r="AY923" s="90"/>
      <c r="AZ923" s="90"/>
      <c r="BA923" s="90"/>
      <c r="BB923" s="90"/>
      <c r="BC923" s="90"/>
      <c r="BD923" s="90"/>
      <c r="BE923" s="90"/>
      <c r="BF923" s="90"/>
      <c r="BG923" s="90"/>
      <c r="BH923" s="90"/>
      <c r="BI923" s="90"/>
      <c r="BJ923" s="90"/>
      <c r="BK923" s="90"/>
      <c r="BL923" s="90"/>
      <c r="BM923" s="90"/>
      <c r="BN923" s="90"/>
      <c r="BO923" s="90"/>
      <c r="BP923" s="90"/>
      <c r="BQ923" s="90"/>
      <c r="BR923" s="90"/>
      <c r="BS923" s="90"/>
      <c r="BT923" s="90"/>
      <c r="BU923" s="90"/>
      <c r="BV923" s="90"/>
      <c r="BW923" s="90"/>
      <c r="BX923" s="90"/>
      <c r="BY923" s="90"/>
      <c r="BZ923" s="90"/>
      <c r="CA923" s="90"/>
    </row>
    <row r="924" spans="1:79" s="86" customFormat="1" x14ac:dyDescent="0.2">
      <c r="A924" s="150"/>
      <c r="B924" s="95"/>
      <c r="C924" s="95"/>
      <c r="D924" s="131"/>
      <c r="E924" s="160"/>
      <c r="F924" s="90"/>
      <c r="G924" s="90"/>
      <c r="H924" s="90"/>
      <c r="I924" s="90"/>
      <c r="J924" s="90"/>
      <c r="K924" s="90"/>
      <c r="L924" s="90"/>
      <c r="M924" s="90"/>
      <c r="N924" s="90"/>
      <c r="O924" s="90"/>
      <c r="P924" s="90"/>
      <c r="Q924" s="90"/>
      <c r="R924" s="90"/>
      <c r="S924" s="90"/>
      <c r="T924" s="90"/>
      <c r="U924" s="90"/>
      <c r="V924" s="90"/>
      <c r="W924" s="90"/>
      <c r="X924" s="90"/>
      <c r="Y924" s="90"/>
      <c r="Z924" s="90"/>
      <c r="AA924" s="90"/>
      <c r="AB924" s="90"/>
      <c r="AC924" s="90"/>
      <c r="AD924" s="90"/>
      <c r="AE924" s="90"/>
      <c r="AF924" s="90"/>
      <c r="AG924" s="90"/>
      <c r="AH924" s="90"/>
      <c r="AI924" s="90"/>
      <c r="AJ924" s="90"/>
      <c r="AK924" s="90"/>
      <c r="AL924" s="90"/>
      <c r="AM924" s="90"/>
      <c r="AN924" s="90"/>
      <c r="AO924" s="90"/>
      <c r="AP924" s="90"/>
      <c r="AQ924" s="90"/>
      <c r="AR924" s="90"/>
      <c r="AS924" s="90"/>
      <c r="AT924" s="90"/>
      <c r="AU924" s="90"/>
      <c r="AV924" s="90"/>
      <c r="AW924" s="90"/>
      <c r="AX924" s="90"/>
      <c r="AY924" s="90"/>
      <c r="AZ924" s="90"/>
      <c r="BA924" s="90"/>
      <c r="BB924" s="90"/>
      <c r="BC924" s="90"/>
      <c r="BD924" s="90"/>
      <c r="BE924" s="90"/>
      <c r="BF924" s="90"/>
      <c r="BG924" s="90"/>
      <c r="BH924" s="90"/>
      <c r="BI924" s="90"/>
      <c r="BJ924" s="90"/>
      <c r="BK924" s="90"/>
      <c r="BL924" s="90"/>
      <c r="BM924" s="90"/>
      <c r="BN924" s="90"/>
      <c r="BO924" s="90"/>
      <c r="BP924" s="90"/>
      <c r="BQ924" s="90"/>
      <c r="BR924" s="90"/>
      <c r="BS924" s="90"/>
      <c r="BT924" s="90"/>
      <c r="BU924" s="90"/>
      <c r="BV924" s="90"/>
      <c r="BW924" s="90"/>
      <c r="BX924" s="90"/>
      <c r="BY924" s="90"/>
      <c r="BZ924" s="90"/>
      <c r="CA924" s="90"/>
    </row>
    <row r="925" spans="1:79" s="86" customFormat="1" x14ac:dyDescent="0.2">
      <c r="A925" s="150"/>
      <c r="B925" s="95"/>
      <c r="C925" s="95"/>
      <c r="D925" s="131"/>
      <c r="E925" s="160"/>
      <c r="F925" s="90"/>
      <c r="G925" s="90"/>
      <c r="H925" s="90"/>
      <c r="I925" s="90"/>
      <c r="J925" s="90"/>
      <c r="K925" s="90"/>
      <c r="L925" s="90"/>
      <c r="M925" s="90"/>
      <c r="N925" s="90"/>
      <c r="O925" s="90"/>
      <c r="P925" s="90"/>
      <c r="Q925" s="90"/>
      <c r="R925" s="90"/>
      <c r="S925" s="90"/>
      <c r="T925" s="90"/>
      <c r="U925" s="90"/>
      <c r="V925" s="90"/>
      <c r="W925" s="90"/>
      <c r="X925" s="90"/>
      <c r="Y925" s="90"/>
      <c r="Z925" s="90"/>
      <c r="AA925" s="90"/>
      <c r="AB925" s="90"/>
      <c r="AC925" s="90"/>
      <c r="AD925" s="90"/>
      <c r="AE925" s="90"/>
      <c r="AF925" s="90"/>
      <c r="AG925" s="90"/>
      <c r="AH925" s="90"/>
      <c r="AI925" s="90"/>
      <c r="AJ925" s="90"/>
      <c r="AK925" s="90"/>
      <c r="AL925" s="90"/>
      <c r="AM925" s="90"/>
      <c r="AN925" s="90"/>
      <c r="AO925" s="90"/>
      <c r="AP925" s="90"/>
      <c r="AQ925" s="90"/>
      <c r="AR925" s="90"/>
      <c r="AS925" s="90"/>
      <c r="AT925" s="90"/>
      <c r="AU925" s="90"/>
      <c r="AV925" s="90"/>
      <c r="AW925" s="90"/>
      <c r="AX925" s="90"/>
      <c r="AY925" s="90"/>
      <c r="AZ925" s="90"/>
      <c r="BA925" s="90"/>
      <c r="BB925" s="90"/>
      <c r="BC925" s="90"/>
      <c r="BD925" s="90"/>
      <c r="BE925" s="90"/>
      <c r="BF925" s="90"/>
      <c r="BG925" s="90"/>
      <c r="BH925" s="90"/>
      <c r="BI925" s="90"/>
      <c r="BJ925" s="90"/>
      <c r="BK925" s="90"/>
      <c r="BL925" s="90"/>
      <c r="BM925" s="90"/>
      <c r="BN925" s="90"/>
      <c r="BO925" s="90"/>
      <c r="BP925" s="90"/>
      <c r="BQ925" s="90"/>
      <c r="BR925" s="90"/>
      <c r="BS925" s="90"/>
      <c r="BT925" s="90"/>
      <c r="BU925" s="90"/>
      <c r="BV925" s="90"/>
      <c r="BW925" s="90"/>
      <c r="BX925" s="90"/>
      <c r="BY925" s="90"/>
      <c r="BZ925" s="90"/>
      <c r="CA925" s="90"/>
    </row>
    <row r="926" spans="1:79" s="86" customFormat="1" x14ac:dyDescent="0.2">
      <c r="A926" s="150"/>
      <c r="B926" s="95"/>
      <c r="C926" s="95"/>
      <c r="D926" s="131"/>
      <c r="E926" s="160"/>
      <c r="F926" s="90"/>
      <c r="G926" s="90"/>
      <c r="H926" s="90"/>
      <c r="I926" s="90"/>
      <c r="J926" s="90"/>
      <c r="K926" s="90"/>
      <c r="L926" s="90"/>
      <c r="M926" s="90"/>
      <c r="N926" s="90"/>
      <c r="O926" s="90"/>
      <c r="P926" s="90"/>
      <c r="Q926" s="90"/>
      <c r="R926" s="90"/>
      <c r="S926" s="90"/>
      <c r="T926" s="90"/>
      <c r="U926" s="90"/>
      <c r="V926" s="90"/>
      <c r="W926" s="90"/>
      <c r="X926" s="90"/>
      <c r="Y926" s="90"/>
      <c r="Z926" s="90"/>
      <c r="AA926" s="90"/>
      <c r="AB926" s="90"/>
      <c r="AC926" s="90"/>
      <c r="AD926" s="90"/>
      <c r="AE926" s="90"/>
      <c r="AF926" s="90"/>
      <c r="AG926" s="90"/>
      <c r="AH926" s="90"/>
      <c r="AI926" s="90"/>
      <c r="AJ926" s="90"/>
      <c r="AK926" s="90"/>
      <c r="AL926" s="90"/>
      <c r="AM926" s="90"/>
      <c r="AN926" s="90"/>
      <c r="AO926" s="90"/>
      <c r="AP926" s="90"/>
      <c r="AQ926" s="90"/>
      <c r="AR926" s="90"/>
      <c r="AS926" s="90"/>
      <c r="AT926" s="90"/>
      <c r="AU926" s="90"/>
      <c r="AV926" s="90"/>
      <c r="AW926" s="90"/>
      <c r="AX926" s="90"/>
      <c r="AY926" s="90"/>
      <c r="AZ926" s="90"/>
      <c r="BA926" s="90"/>
      <c r="BB926" s="90"/>
      <c r="BC926" s="90"/>
      <c r="BD926" s="90"/>
      <c r="BE926" s="90"/>
      <c r="BF926" s="90"/>
      <c r="BG926" s="90"/>
      <c r="BH926" s="90"/>
      <c r="BI926" s="90"/>
      <c r="BJ926" s="90"/>
      <c r="BK926" s="90"/>
      <c r="BL926" s="90"/>
      <c r="BM926" s="90"/>
      <c r="BN926" s="90"/>
      <c r="BO926" s="90"/>
      <c r="BP926" s="90"/>
      <c r="BQ926" s="90"/>
      <c r="BR926" s="90"/>
      <c r="BS926" s="90"/>
      <c r="BT926" s="90"/>
      <c r="BU926" s="90"/>
      <c r="BV926" s="90"/>
      <c r="BW926" s="90"/>
      <c r="BX926" s="90"/>
      <c r="BY926" s="90"/>
      <c r="BZ926" s="90"/>
      <c r="CA926" s="90"/>
    </row>
    <row r="927" spans="1:79" s="86" customFormat="1" x14ac:dyDescent="0.2">
      <c r="A927" s="150"/>
      <c r="B927" s="95"/>
      <c r="C927" s="95"/>
      <c r="D927" s="131"/>
      <c r="E927" s="160"/>
      <c r="F927" s="90"/>
      <c r="G927" s="90"/>
      <c r="H927" s="90"/>
      <c r="I927" s="90"/>
      <c r="J927" s="90"/>
      <c r="K927" s="90"/>
      <c r="L927" s="90"/>
      <c r="M927" s="90"/>
      <c r="N927" s="90"/>
      <c r="O927" s="90"/>
      <c r="P927" s="90"/>
      <c r="Q927" s="90"/>
      <c r="R927" s="90"/>
      <c r="S927" s="90"/>
      <c r="T927" s="90"/>
      <c r="U927" s="90"/>
      <c r="V927" s="90"/>
      <c r="W927" s="90"/>
      <c r="X927" s="90"/>
      <c r="Y927" s="90"/>
      <c r="Z927" s="90"/>
      <c r="AA927" s="90"/>
      <c r="AB927" s="90"/>
      <c r="AC927" s="90"/>
      <c r="AD927" s="90"/>
      <c r="AE927" s="90"/>
      <c r="AF927" s="90"/>
      <c r="AG927" s="90"/>
      <c r="AH927" s="90"/>
      <c r="AI927" s="90"/>
      <c r="AJ927" s="90"/>
      <c r="AK927" s="90"/>
      <c r="AL927" s="90"/>
      <c r="AM927" s="90"/>
      <c r="AN927" s="90"/>
      <c r="AO927" s="90"/>
      <c r="AP927" s="90"/>
      <c r="AQ927" s="90"/>
      <c r="AR927" s="90"/>
      <c r="AS927" s="90"/>
      <c r="AT927" s="90"/>
      <c r="AU927" s="90"/>
      <c r="AV927" s="90"/>
      <c r="AW927" s="90"/>
      <c r="AX927" s="90"/>
      <c r="AY927" s="90"/>
      <c r="AZ927" s="90"/>
      <c r="BA927" s="90"/>
      <c r="BB927" s="90"/>
      <c r="BC927" s="90"/>
      <c r="BD927" s="90"/>
      <c r="BE927" s="90"/>
      <c r="BF927" s="90"/>
      <c r="BG927" s="90"/>
      <c r="BH927" s="90"/>
      <c r="BI927" s="90"/>
      <c r="BJ927" s="90"/>
      <c r="BK927" s="90"/>
      <c r="BL927" s="90"/>
      <c r="BM927" s="90"/>
      <c r="BN927" s="90"/>
      <c r="BO927" s="90"/>
      <c r="BP927" s="90"/>
      <c r="BQ927" s="90"/>
      <c r="BR927" s="90"/>
      <c r="BS927" s="90"/>
      <c r="BT927" s="90"/>
      <c r="BU927" s="90"/>
      <c r="BV927" s="90"/>
      <c r="BW927" s="90"/>
      <c r="BX927" s="90"/>
      <c r="BY927" s="90"/>
      <c r="BZ927" s="90"/>
      <c r="CA927" s="90"/>
    </row>
    <row r="928" spans="1:79" s="86" customFormat="1" x14ac:dyDescent="0.2">
      <c r="A928" s="150"/>
      <c r="B928" s="95"/>
      <c r="C928" s="95"/>
      <c r="D928" s="131"/>
      <c r="E928" s="160"/>
      <c r="F928" s="90"/>
      <c r="G928" s="90"/>
      <c r="H928" s="90"/>
      <c r="I928" s="90"/>
      <c r="J928" s="90"/>
      <c r="K928" s="90"/>
      <c r="L928" s="90"/>
      <c r="M928" s="90"/>
      <c r="N928" s="90"/>
      <c r="O928" s="90"/>
      <c r="P928" s="90"/>
      <c r="Q928" s="90"/>
      <c r="R928" s="90"/>
      <c r="S928" s="90"/>
      <c r="T928" s="90"/>
      <c r="U928" s="90"/>
      <c r="V928" s="90"/>
      <c r="W928" s="90"/>
      <c r="X928" s="90"/>
      <c r="Y928" s="90"/>
      <c r="Z928" s="90"/>
      <c r="AA928" s="90"/>
      <c r="AB928" s="90"/>
      <c r="AC928" s="90"/>
      <c r="AD928" s="90"/>
      <c r="AE928" s="90"/>
      <c r="AF928" s="90"/>
      <c r="AG928" s="90"/>
      <c r="AH928" s="90"/>
      <c r="AI928" s="90"/>
      <c r="AJ928" s="90"/>
      <c r="AK928" s="90"/>
      <c r="AL928" s="90"/>
      <c r="AM928" s="90"/>
      <c r="AN928" s="90"/>
      <c r="AO928" s="90"/>
      <c r="AP928" s="90"/>
      <c r="AQ928" s="90"/>
      <c r="AR928" s="90"/>
      <c r="AS928" s="90"/>
      <c r="AT928" s="90"/>
      <c r="AU928" s="90"/>
      <c r="AV928" s="90"/>
      <c r="AW928" s="90"/>
      <c r="AX928" s="90"/>
      <c r="AY928" s="90"/>
      <c r="AZ928" s="90"/>
      <c r="BA928" s="90"/>
      <c r="BB928" s="90"/>
      <c r="BC928" s="90"/>
      <c r="BD928" s="90"/>
      <c r="BE928" s="90"/>
      <c r="BF928" s="90"/>
      <c r="BG928" s="90"/>
      <c r="BH928" s="90"/>
      <c r="BI928" s="90"/>
      <c r="BJ928" s="90"/>
      <c r="BK928" s="90"/>
      <c r="BL928" s="90"/>
      <c r="BM928" s="90"/>
      <c r="BN928" s="90"/>
      <c r="BO928" s="90"/>
      <c r="BP928" s="90"/>
      <c r="BQ928" s="90"/>
      <c r="BR928" s="90"/>
      <c r="BS928" s="90"/>
      <c r="BT928" s="90"/>
      <c r="BU928" s="90"/>
      <c r="BV928" s="90"/>
      <c r="BW928" s="90"/>
      <c r="BX928" s="90"/>
      <c r="BY928" s="90"/>
      <c r="BZ928" s="90"/>
      <c r="CA928" s="90"/>
    </row>
    <row r="929" spans="1:79" s="86" customFormat="1" x14ac:dyDescent="0.2">
      <c r="A929" s="150"/>
      <c r="B929" s="95"/>
      <c r="C929" s="95"/>
      <c r="D929" s="131"/>
      <c r="E929" s="160"/>
      <c r="F929" s="90"/>
      <c r="G929" s="90"/>
      <c r="H929" s="90"/>
      <c r="I929" s="90"/>
      <c r="J929" s="90"/>
      <c r="K929" s="90"/>
      <c r="L929" s="90"/>
      <c r="M929" s="90"/>
      <c r="N929" s="90"/>
      <c r="O929" s="90"/>
      <c r="P929" s="90"/>
      <c r="Q929" s="90"/>
      <c r="R929" s="90"/>
      <c r="S929" s="90"/>
      <c r="T929" s="90"/>
      <c r="U929" s="90"/>
      <c r="V929" s="90"/>
      <c r="W929" s="90"/>
      <c r="X929" s="90"/>
      <c r="Y929" s="90"/>
      <c r="Z929" s="90"/>
      <c r="AA929" s="90"/>
      <c r="AB929" s="90"/>
      <c r="AC929" s="90"/>
      <c r="AD929" s="90"/>
      <c r="AE929" s="90"/>
      <c r="AF929" s="90"/>
      <c r="AG929" s="90"/>
      <c r="AH929" s="90"/>
      <c r="AI929" s="90"/>
      <c r="AJ929" s="90"/>
      <c r="AK929" s="90"/>
      <c r="AL929" s="90"/>
      <c r="AM929" s="90"/>
      <c r="AN929" s="90"/>
      <c r="AO929" s="90"/>
      <c r="AP929" s="90"/>
      <c r="AQ929" s="90"/>
      <c r="AR929" s="90"/>
      <c r="AS929" s="90"/>
      <c r="AT929" s="90"/>
      <c r="AU929" s="90"/>
      <c r="AV929" s="90"/>
      <c r="AW929" s="90"/>
      <c r="AX929" s="90"/>
      <c r="AY929" s="90"/>
      <c r="AZ929" s="90"/>
      <c r="BA929" s="90"/>
      <c r="BB929" s="90"/>
      <c r="BC929" s="90"/>
      <c r="BD929" s="90"/>
      <c r="BE929" s="90"/>
      <c r="BF929" s="90"/>
      <c r="BG929" s="90"/>
      <c r="BH929" s="90"/>
      <c r="BI929" s="90"/>
      <c r="BJ929" s="90"/>
      <c r="BK929" s="90"/>
      <c r="BL929" s="90"/>
      <c r="BM929" s="90"/>
      <c r="BN929" s="90"/>
      <c r="BO929" s="90"/>
      <c r="BP929" s="90"/>
      <c r="BQ929" s="90"/>
      <c r="BR929" s="90"/>
      <c r="BS929" s="90"/>
      <c r="BT929" s="90"/>
      <c r="BU929" s="90"/>
      <c r="BV929" s="90"/>
      <c r="BW929" s="90"/>
      <c r="BX929" s="90"/>
      <c r="BY929" s="90"/>
      <c r="BZ929" s="90"/>
      <c r="CA929" s="90"/>
    </row>
    <row r="930" spans="1:79" s="86" customFormat="1" x14ac:dyDescent="0.2">
      <c r="A930" s="150"/>
      <c r="B930" s="95"/>
      <c r="C930" s="95"/>
      <c r="D930" s="131"/>
      <c r="E930" s="160"/>
      <c r="F930" s="90"/>
      <c r="G930" s="90"/>
      <c r="H930" s="90"/>
      <c r="I930" s="90"/>
      <c r="J930" s="90"/>
      <c r="K930" s="90"/>
      <c r="L930" s="90"/>
      <c r="M930" s="90"/>
      <c r="N930" s="90"/>
      <c r="O930" s="90"/>
      <c r="P930" s="90"/>
      <c r="Q930" s="90"/>
      <c r="R930" s="90"/>
      <c r="S930" s="90"/>
      <c r="T930" s="90"/>
      <c r="U930" s="90"/>
      <c r="V930" s="90"/>
      <c r="W930" s="90"/>
      <c r="X930" s="90"/>
      <c r="Y930" s="90"/>
      <c r="Z930" s="90"/>
      <c r="AA930" s="90"/>
      <c r="AB930" s="90"/>
      <c r="AC930" s="90"/>
      <c r="AD930" s="90"/>
      <c r="AE930" s="90"/>
      <c r="AF930" s="90"/>
      <c r="AG930" s="90"/>
      <c r="AH930" s="90"/>
      <c r="AI930" s="90"/>
      <c r="AJ930" s="90"/>
      <c r="AK930" s="90"/>
      <c r="AL930" s="90"/>
      <c r="AM930" s="90"/>
      <c r="AN930" s="90"/>
      <c r="AO930" s="90"/>
      <c r="AP930" s="90"/>
      <c r="AQ930" s="90"/>
      <c r="AR930" s="90"/>
      <c r="AS930" s="90"/>
      <c r="AT930" s="90"/>
      <c r="AU930" s="90"/>
      <c r="AV930" s="90"/>
      <c r="AW930" s="90"/>
      <c r="AX930" s="90"/>
      <c r="AY930" s="90"/>
      <c r="AZ930" s="90"/>
      <c r="BA930" s="90"/>
      <c r="BB930" s="90"/>
      <c r="BC930" s="90"/>
      <c r="BD930" s="90"/>
      <c r="BE930" s="90"/>
      <c r="BF930" s="90"/>
      <c r="BG930" s="90"/>
      <c r="BH930" s="90"/>
      <c r="BI930" s="90"/>
      <c r="BJ930" s="90"/>
      <c r="BK930" s="90"/>
      <c r="BL930" s="90"/>
      <c r="BM930" s="90"/>
      <c r="BN930" s="90"/>
      <c r="BO930" s="90"/>
      <c r="BP930" s="90"/>
      <c r="BQ930" s="90"/>
      <c r="BR930" s="90"/>
      <c r="BS930" s="90"/>
      <c r="BT930" s="90"/>
      <c r="BU930" s="90"/>
      <c r="BV930" s="90"/>
      <c r="BW930" s="90"/>
      <c r="BX930" s="90"/>
      <c r="BY930" s="90"/>
      <c r="BZ930" s="90"/>
      <c r="CA930" s="90"/>
    </row>
    <row r="931" spans="1:79" s="86" customFormat="1" x14ac:dyDescent="0.2">
      <c r="A931" s="150"/>
      <c r="B931" s="95"/>
      <c r="C931" s="95"/>
      <c r="D931" s="131"/>
      <c r="E931" s="160"/>
      <c r="F931" s="90"/>
      <c r="G931" s="90"/>
      <c r="H931" s="90"/>
      <c r="I931" s="90"/>
      <c r="J931" s="90"/>
      <c r="K931" s="90"/>
      <c r="L931" s="90"/>
      <c r="M931" s="90"/>
      <c r="N931" s="90"/>
      <c r="O931" s="90"/>
      <c r="P931" s="90"/>
      <c r="Q931" s="90"/>
      <c r="R931" s="90"/>
      <c r="S931" s="90"/>
      <c r="T931" s="90"/>
      <c r="U931" s="90"/>
      <c r="V931" s="90"/>
      <c r="W931" s="90"/>
      <c r="X931" s="90"/>
      <c r="Y931" s="90"/>
      <c r="Z931" s="90"/>
      <c r="AA931" s="90"/>
      <c r="AB931" s="90"/>
      <c r="AC931" s="90"/>
      <c r="AD931" s="90"/>
      <c r="AE931" s="90"/>
      <c r="AF931" s="90"/>
      <c r="AG931" s="90"/>
      <c r="AH931" s="90"/>
      <c r="AI931" s="90"/>
      <c r="AJ931" s="90"/>
      <c r="AK931" s="90"/>
      <c r="AL931" s="90"/>
      <c r="AM931" s="90"/>
      <c r="AN931" s="90"/>
      <c r="AO931" s="90"/>
      <c r="AP931" s="90"/>
      <c r="AQ931" s="90"/>
      <c r="AR931" s="90"/>
      <c r="AS931" s="90"/>
      <c r="AT931" s="90"/>
      <c r="AU931" s="90"/>
      <c r="AV931" s="90"/>
      <c r="AW931" s="90"/>
      <c r="AX931" s="90"/>
      <c r="AY931" s="90"/>
      <c r="AZ931" s="90"/>
      <c r="BA931" s="90"/>
      <c r="BB931" s="90"/>
      <c r="BC931" s="90"/>
      <c r="BD931" s="90"/>
      <c r="BE931" s="90"/>
      <c r="BF931" s="90"/>
      <c r="BG931" s="90"/>
      <c r="BH931" s="90"/>
      <c r="BI931" s="90"/>
      <c r="BJ931" s="90"/>
      <c r="BK931" s="90"/>
      <c r="BL931" s="90"/>
      <c r="BM931" s="90"/>
      <c r="BN931" s="90"/>
      <c r="BO931" s="90"/>
      <c r="BP931" s="90"/>
      <c r="BQ931" s="90"/>
      <c r="BR931" s="90"/>
      <c r="BS931" s="90"/>
      <c r="BT931" s="90"/>
      <c r="BU931" s="90"/>
      <c r="BV931" s="90"/>
      <c r="BW931" s="90"/>
      <c r="BX931" s="90"/>
      <c r="BY931" s="90"/>
      <c r="BZ931" s="90"/>
      <c r="CA931" s="90"/>
    </row>
    <row r="932" spans="1:79" s="86" customFormat="1" x14ac:dyDescent="0.2">
      <c r="A932" s="150"/>
      <c r="B932" s="95"/>
      <c r="C932" s="95"/>
      <c r="D932" s="131"/>
      <c r="E932" s="160"/>
      <c r="F932" s="90"/>
      <c r="G932" s="90"/>
      <c r="H932" s="90"/>
      <c r="I932" s="90"/>
      <c r="J932" s="90"/>
      <c r="K932" s="90"/>
      <c r="L932" s="90"/>
      <c r="M932" s="90"/>
      <c r="N932" s="90"/>
      <c r="O932" s="90"/>
      <c r="P932" s="90"/>
      <c r="Q932" s="90"/>
      <c r="R932" s="90"/>
      <c r="S932" s="90"/>
      <c r="T932" s="90"/>
      <c r="U932" s="90"/>
      <c r="V932" s="90"/>
      <c r="W932" s="90"/>
      <c r="X932" s="90"/>
      <c r="Y932" s="90"/>
      <c r="Z932" s="90"/>
      <c r="AA932" s="90"/>
      <c r="AB932" s="90"/>
      <c r="AC932" s="90"/>
      <c r="AD932" s="90"/>
      <c r="AE932" s="90"/>
      <c r="AF932" s="90"/>
      <c r="AG932" s="90"/>
      <c r="AH932" s="90"/>
      <c r="AI932" s="90"/>
      <c r="AJ932" s="90"/>
      <c r="AK932" s="90"/>
      <c r="AL932" s="90"/>
      <c r="AM932" s="90"/>
      <c r="AN932" s="90"/>
      <c r="AO932" s="90"/>
      <c r="AP932" s="90"/>
      <c r="AQ932" s="90"/>
      <c r="AR932" s="90"/>
      <c r="AS932" s="90"/>
      <c r="AT932" s="90"/>
      <c r="AU932" s="90"/>
      <c r="AV932" s="90"/>
      <c r="AW932" s="90"/>
      <c r="AX932" s="90"/>
      <c r="AY932" s="90"/>
      <c r="AZ932" s="90"/>
      <c r="BA932" s="90"/>
      <c r="BB932" s="90"/>
      <c r="BC932" s="90"/>
      <c r="BD932" s="90"/>
      <c r="BE932" s="90"/>
      <c r="BF932" s="90"/>
      <c r="BG932" s="90"/>
      <c r="BH932" s="90"/>
      <c r="BI932" s="90"/>
      <c r="BJ932" s="90"/>
      <c r="BK932" s="90"/>
      <c r="BL932" s="90"/>
      <c r="BM932" s="90"/>
      <c r="BN932" s="90"/>
      <c r="BO932" s="90"/>
      <c r="BP932" s="90"/>
      <c r="BQ932" s="90"/>
      <c r="BR932" s="90"/>
      <c r="BS932" s="90"/>
      <c r="BT932" s="90"/>
      <c r="BU932" s="90"/>
      <c r="BV932" s="90"/>
      <c r="BW932" s="90"/>
      <c r="BX932" s="90"/>
      <c r="BY932" s="90"/>
      <c r="BZ932" s="90"/>
      <c r="CA932" s="90"/>
    </row>
    <row r="933" spans="1:79" s="86" customFormat="1" x14ac:dyDescent="0.2">
      <c r="A933" s="150"/>
      <c r="B933" s="95"/>
      <c r="C933" s="95"/>
      <c r="D933" s="131"/>
      <c r="E933" s="160"/>
      <c r="F933" s="90"/>
      <c r="G933" s="90"/>
      <c r="H933" s="90"/>
      <c r="I933" s="90"/>
      <c r="J933" s="90"/>
      <c r="K933" s="90"/>
      <c r="L933" s="90"/>
      <c r="M933" s="90"/>
      <c r="N933" s="90"/>
      <c r="O933" s="90"/>
      <c r="P933" s="90"/>
      <c r="Q933" s="90"/>
      <c r="R933" s="90"/>
      <c r="S933" s="90"/>
      <c r="T933" s="90"/>
      <c r="U933" s="90"/>
      <c r="V933" s="90"/>
      <c r="W933" s="90"/>
      <c r="X933" s="90"/>
      <c r="Y933" s="90"/>
      <c r="Z933" s="90"/>
      <c r="AA933" s="90"/>
      <c r="AB933" s="90"/>
      <c r="AC933" s="90"/>
      <c r="AD933" s="90"/>
      <c r="AE933" s="90"/>
      <c r="AF933" s="90"/>
      <c r="AG933" s="90"/>
      <c r="AH933" s="90"/>
      <c r="AI933" s="90"/>
      <c r="AJ933" s="90"/>
      <c r="AK933" s="90"/>
      <c r="AL933" s="90"/>
      <c r="AM933" s="90"/>
      <c r="AN933" s="90"/>
      <c r="AO933" s="90"/>
      <c r="AP933" s="90"/>
      <c r="AQ933" s="90"/>
      <c r="AR933" s="90"/>
      <c r="AS933" s="90"/>
      <c r="AT933" s="90"/>
      <c r="AU933" s="90"/>
      <c r="AV933" s="90"/>
      <c r="AW933" s="90"/>
      <c r="AX933" s="90"/>
      <c r="AY933" s="90"/>
      <c r="AZ933" s="90"/>
      <c r="BA933" s="90"/>
      <c r="BB933" s="90"/>
      <c r="BC933" s="90"/>
      <c r="BD933" s="90"/>
      <c r="BE933" s="90"/>
      <c r="BF933" s="90"/>
      <c r="BG933" s="90"/>
      <c r="BH933" s="90"/>
      <c r="BI933" s="90"/>
      <c r="BJ933" s="90"/>
      <c r="BK933" s="90"/>
      <c r="BL933" s="90"/>
      <c r="BM933" s="90"/>
      <c r="BN933" s="90"/>
      <c r="BO933" s="90"/>
      <c r="BP933" s="90"/>
      <c r="BQ933" s="90"/>
      <c r="BR933" s="90"/>
      <c r="BS933" s="90"/>
      <c r="BT933" s="90"/>
      <c r="BU933" s="90"/>
      <c r="BV933" s="90"/>
      <c r="BW933" s="90"/>
      <c r="BX933" s="90"/>
      <c r="BY933" s="90"/>
      <c r="BZ933" s="90"/>
      <c r="CA933" s="90"/>
    </row>
    <row r="934" spans="1:79" s="86" customFormat="1" x14ac:dyDescent="0.2">
      <c r="A934" s="150"/>
      <c r="B934" s="95"/>
      <c r="C934" s="95"/>
      <c r="D934" s="131"/>
      <c r="E934" s="160"/>
      <c r="F934" s="90"/>
      <c r="G934" s="90"/>
      <c r="H934" s="90"/>
      <c r="I934" s="90"/>
      <c r="J934" s="90"/>
      <c r="K934" s="90"/>
      <c r="L934" s="90"/>
      <c r="M934" s="90"/>
      <c r="N934" s="90"/>
      <c r="O934" s="90"/>
      <c r="P934" s="90"/>
      <c r="Q934" s="90"/>
      <c r="R934" s="90"/>
      <c r="S934" s="90"/>
      <c r="T934" s="90"/>
      <c r="U934" s="90"/>
      <c r="V934" s="90"/>
      <c r="W934" s="90"/>
      <c r="X934" s="90"/>
      <c r="Y934" s="90"/>
      <c r="Z934" s="90"/>
      <c r="AA934" s="90"/>
      <c r="AB934" s="90"/>
      <c r="AC934" s="90"/>
      <c r="AD934" s="90"/>
      <c r="AE934" s="90"/>
      <c r="AF934" s="90"/>
      <c r="AG934" s="90"/>
      <c r="AH934" s="90"/>
      <c r="AI934" s="90"/>
      <c r="AJ934" s="90"/>
      <c r="AK934" s="90"/>
      <c r="AL934" s="90"/>
      <c r="AM934" s="90"/>
      <c r="AN934" s="90"/>
      <c r="AO934" s="90"/>
      <c r="AP934" s="90"/>
      <c r="AQ934" s="90"/>
      <c r="AR934" s="90"/>
      <c r="AS934" s="90"/>
      <c r="AT934" s="90"/>
      <c r="AU934" s="90"/>
      <c r="AV934" s="90"/>
      <c r="AW934" s="90"/>
      <c r="AX934" s="90"/>
      <c r="AY934" s="90"/>
      <c r="AZ934" s="90"/>
      <c r="BA934" s="90"/>
      <c r="BB934" s="90"/>
      <c r="BC934" s="90"/>
      <c r="BD934" s="90"/>
      <c r="BE934" s="90"/>
      <c r="BF934" s="90"/>
      <c r="BG934" s="90"/>
      <c r="BH934" s="90"/>
      <c r="BI934" s="90"/>
      <c r="BJ934" s="90"/>
      <c r="BK934" s="90"/>
      <c r="BL934" s="90"/>
      <c r="BM934" s="90"/>
      <c r="BN934" s="90"/>
      <c r="BO934" s="90"/>
      <c r="BP934" s="90"/>
      <c r="BQ934" s="90"/>
      <c r="BR934" s="90"/>
      <c r="BS934" s="90"/>
      <c r="BT934" s="90"/>
      <c r="BU934" s="90"/>
      <c r="BV934" s="90"/>
      <c r="BW934" s="90"/>
      <c r="BX934" s="90"/>
      <c r="BY934" s="90"/>
      <c r="BZ934" s="90"/>
      <c r="CA934" s="90"/>
    </row>
    <row r="935" spans="1:79" s="86" customFormat="1" x14ac:dyDescent="0.2">
      <c r="A935" s="150"/>
      <c r="B935" s="95"/>
      <c r="C935" s="95"/>
      <c r="D935" s="131"/>
      <c r="E935" s="160"/>
      <c r="F935" s="90"/>
      <c r="G935" s="90"/>
      <c r="H935" s="90"/>
      <c r="I935" s="90"/>
      <c r="J935" s="90"/>
      <c r="K935" s="90"/>
      <c r="L935" s="90"/>
      <c r="M935" s="90"/>
      <c r="N935" s="90"/>
      <c r="O935" s="90"/>
      <c r="P935" s="90"/>
      <c r="Q935" s="90"/>
      <c r="R935" s="90"/>
      <c r="S935" s="90"/>
      <c r="T935" s="90"/>
      <c r="U935" s="90"/>
      <c r="V935" s="90"/>
      <c r="W935" s="90"/>
      <c r="X935" s="90"/>
      <c r="Y935" s="90"/>
      <c r="Z935" s="90"/>
      <c r="AA935" s="90"/>
      <c r="AB935" s="90"/>
      <c r="AC935" s="90"/>
      <c r="AD935" s="90"/>
      <c r="AE935" s="90"/>
      <c r="AF935" s="90"/>
      <c r="AG935" s="90"/>
      <c r="AH935" s="90"/>
      <c r="AI935" s="90"/>
      <c r="AJ935" s="90"/>
      <c r="AK935" s="90"/>
      <c r="AL935" s="90"/>
      <c r="AM935" s="90"/>
      <c r="AN935" s="90"/>
      <c r="AO935" s="90"/>
      <c r="AP935" s="90"/>
      <c r="AQ935" s="90"/>
      <c r="AR935" s="90"/>
      <c r="AS935" s="90"/>
      <c r="AT935" s="90"/>
      <c r="AU935" s="90"/>
      <c r="AV935" s="90"/>
      <c r="AW935" s="90"/>
      <c r="AX935" s="90"/>
      <c r="AY935" s="90"/>
      <c r="AZ935" s="90"/>
      <c r="BA935" s="90"/>
      <c r="BB935" s="90"/>
      <c r="BC935" s="90"/>
      <c r="BD935" s="90"/>
      <c r="BE935" s="90"/>
      <c r="BF935" s="90"/>
      <c r="BG935" s="90"/>
      <c r="BH935" s="90"/>
      <c r="BI935" s="90"/>
      <c r="BJ935" s="90"/>
      <c r="BK935" s="90"/>
      <c r="BL935" s="90"/>
      <c r="BM935" s="90"/>
      <c r="BN935" s="90"/>
      <c r="BO935" s="90"/>
      <c r="BP935" s="90"/>
      <c r="BQ935" s="90"/>
      <c r="BR935" s="90"/>
      <c r="BS935" s="90"/>
      <c r="BT935" s="90"/>
      <c r="BU935" s="90"/>
      <c r="BV935" s="90"/>
      <c r="BW935" s="90"/>
      <c r="BX935" s="90"/>
      <c r="BY935" s="90"/>
      <c r="BZ935" s="90"/>
      <c r="CA935" s="90"/>
    </row>
    <row r="936" spans="1:79" s="86" customFormat="1" x14ac:dyDescent="0.2">
      <c r="A936" s="150"/>
      <c r="B936" s="95"/>
      <c r="C936" s="95"/>
      <c r="D936" s="131"/>
      <c r="E936" s="160"/>
      <c r="F936" s="90"/>
      <c r="G936" s="90"/>
      <c r="H936" s="90"/>
      <c r="I936" s="90"/>
      <c r="J936" s="90"/>
      <c r="K936" s="90"/>
      <c r="L936" s="90"/>
      <c r="M936" s="90"/>
      <c r="N936" s="90"/>
      <c r="O936" s="90"/>
      <c r="P936" s="90"/>
      <c r="Q936" s="90"/>
      <c r="R936" s="90"/>
      <c r="S936" s="90"/>
      <c r="T936" s="90"/>
      <c r="U936" s="90"/>
      <c r="V936" s="90"/>
      <c r="W936" s="90"/>
      <c r="X936" s="90"/>
      <c r="Y936" s="90"/>
      <c r="Z936" s="90"/>
      <c r="AA936" s="90"/>
      <c r="AB936" s="90"/>
      <c r="AC936" s="90"/>
      <c r="AD936" s="90"/>
      <c r="AE936" s="90"/>
      <c r="AF936" s="90"/>
      <c r="AG936" s="90"/>
      <c r="AH936" s="90"/>
      <c r="AI936" s="90"/>
      <c r="AJ936" s="90"/>
      <c r="AK936" s="90"/>
      <c r="AL936" s="90"/>
      <c r="AM936" s="90"/>
      <c r="AN936" s="90"/>
      <c r="AO936" s="90"/>
      <c r="AP936" s="90"/>
      <c r="AQ936" s="90"/>
      <c r="AR936" s="90"/>
      <c r="AS936" s="90"/>
      <c r="AT936" s="90"/>
      <c r="AU936" s="90"/>
      <c r="AV936" s="90"/>
      <c r="AW936" s="90"/>
      <c r="AX936" s="90"/>
      <c r="AY936" s="90"/>
      <c r="AZ936" s="90"/>
      <c r="BA936" s="90"/>
      <c r="BB936" s="90"/>
      <c r="BC936" s="90"/>
      <c r="BD936" s="90"/>
      <c r="BE936" s="90"/>
      <c r="BF936" s="90"/>
      <c r="BG936" s="90"/>
      <c r="BH936" s="90"/>
      <c r="BI936" s="90"/>
      <c r="BJ936" s="90"/>
      <c r="BK936" s="90"/>
      <c r="BL936" s="90"/>
      <c r="BM936" s="90"/>
      <c r="BN936" s="90"/>
      <c r="BO936" s="90"/>
      <c r="BP936" s="90"/>
      <c r="BQ936" s="90"/>
      <c r="BR936" s="90"/>
      <c r="BS936" s="90"/>
      <c r="BT936" s="90"/>
      <c r="BU936" s="90"/>
      <c r="BV936" s="90"/>
      <c r="BW936" s="90"/>
      <c r="BX936" s="90"/>
      <c r="BY936" s="90"/>
      <c r="BZ936" s="90"/>
      <c r="CA936" s="90"/>
    </row>
    <row r="937" spans="1:79" s="86" customFormat="1" x14ac:dyDescent="0.2">
      <c r="A937" s="150"/>
      <c r="B937" s="95"/>
      <c r="C937" s="95"/>
      <c r="D937" s="131"/>
      <c r="E937" s="160"/>
      <c r="F937" s="90"/>
      <c r="G937" s="90"/>
      <c r="H937" s="90"/>
      <c r="I937" s="90"/>
      <c r="J937" s="90"/>
      <c r="K937" s="90"/>
      <c r="L937" s="90"/>
      <c r="M937" s="90"/>
      <c r="N937" s="90"/>
      <c r="O937" s="90"/>
      <c r="P937" s="90"/>
      <c r="Q937" s="90"/>
      <c r="R937" s="90"/>
      <c r="S937" s="90"/>
      <c r="T937" s="90"/>
      <c r="U937" s="90"/>
      <c r="V937" s="90"/>
      <c r="W937" s="90"/>
      <c r="X937" s="90"/>
      <c r="Y937" s="90"/>
      <c r="Z937" s="90"/>
      <c r="AA937" s="90"/>
      <c r="AB937" s="90"/>
      <c r="AC937" s="90"/>
      <c r="AD937" s="90"/>
      <c r="AE937" s="90"/>
      <c r="AF937" s="90"/>
      <c r="AG937" s="90"/>
      <c r="AH937" s="90"/>
      <c r="AI937" s="90"/>
      <c r="AJ937" s="90"/>
      <c r="AK937" s="90"/>
      <c r="AL937" s="90"/>
      <c r="AM937" s="90"/>
      <c r="AN937" s="90"/>
      <c r="AO937" s="90"/>
      <c r="AP937" s="90"/>
      <c r="AQ937" s="90"/>
      <c r="AR937" s="90"/>
      <c r="AS937" s="90"/>
      <c r="AT937" s="90"/>
      <c r="AU937" s="90"/>
      <c r="AV937" s="90"/>
      <c r="AW937" s="90"/>
      <c r="AX937" s="90"/>
      <c r="AY937" s="90"/>
      <c r="AZ937" s="90"/>
      <c r="BA937" s="90"/>
      <c r="BB937" s="90"/>
      <c r="BC937" s="90"/>
      <c r="BD937" s="90"/>
      <c r="BE937" s="90"/>
      <c r="BF937" s="90"/>
      <c r="BG937" s="90"/>
      <c r="BH937" s="90"/>
      <c r="BI937" s="90"/>
      <c r="BJ937" s="90"/>
      <c r="BK937" s="90"/>
      <c r="BL937" s="90"/>
      <c r="BM937" s="90"/>
      <c r="BN937" s="90"/>
      <c r="BO937" s="90"/>
      <c r="BP937" s="90"/>
      <c r="BQ937" s="90"/>
      <c r="BR937" s="90"/>
      <c r="BS937" s="90"/>
      <c r="BT937" s="90"/>
      <c r="BU937" s="90"/>
      <c r="BV937" s="90"/>
      <c r="BW937" s="90"/>
      <c r="BX937" s="90"/>
      <c r="BY937" s="90"/>
      <c r="BZ937" s="90"/>
      <c r="CA937" s="90"/>
    </row>
    <row r="938" spans="1:79" s="86" customFormat="1" x14ac:dyDescent="0.2">
      <c r="A938" s="150"/>
      <c r="B938" s="95"/>
      <c r="C938" s="95"/>
      <c r="D938" s="131"/>
      <c r="E938" s="160"/>
      <c r="F938" s="90"/>
      <c r="G938" s="90"/>
      <c r="H938" s="90"/>
      <c r="I938" s="90"/>
      <c r="J938" s="90"/>
      <c r="K938" s="90"/>
      <c r="L938" s="90"/>
      <c r="M938" s="90"/>
      <c r="N938" s="90"/>
      <c r="O938" s="90"/>
      <c r="P938" s="90"/>
      <c r="Q938" s="90"/>
      <c r="R938" s="90"/>
      <c r="S938" s="90"/>
      <c r="T938" s="90"/>
      <c r="U938" s="90"/>
      <c r="V938" s="90"/>
      <c r="W938" s="90"/>
      <c r="X938" s="90"/>
      <c r="Y938" s="90"/>
      <c r="Z938" s="90"/>
      <c r="AA938" s="90"/>
      <c r="AB938" s="90"/>
      <c r="AC938" s="90"/>
      <c r="AD938" s="90"/>
      <c r="AE938" s="90"/>
      <c r="AF938" s="90"/>
      <c r="AG938" s="90"/>
      <c r="AH938" s="90"/>
      <c r="AI938" s="90"/>
      <c r="AJ938" s="90"/>
      <c r="AK938" s="90"/>
      <c r="AL938" s="90"/>
      <c r="AM938" s="90"/>
      <c r="AN938" s="90"/>
      <c r="AO938" s="90"/>
      <c r="AP938" s="90"/>
      <c r="AQ938" s="90"/>
      <c r="AR938" s="90"/>
      <c r="AS938" s="90"/>
      <c r="AT938" s="90"/>
      <c r="AU938" s="90"/>
      <c r="AV938" s="90"/>
      <c r="AW938" s="90"/>
      <c r="AX938" s="90"/>
      <c r="AY938" s="90"/>
      <c r="AZ938" s="90"/>
      <c r="BA938" s="90"/>
      <c r="BB938" s="90"/>
      <c r="BC938" s="90"/>
      <c r="BD938" s="90"/>
      <c r="BE938" s="90"/>
      <c r="BF938" s="90"/>
      <c r="BG938" s="90"/>
      <c r="BH938" s="90"/>
      <c r="BI938" s="90"/>
      <c r="BJ938" s="90"/>
      <c r="BK938" s="90"/>
      <c r="BL938" s="90"/>
      <c r="BM938" s="90"/>
      <c r="BN938" s="90"/>
      <c r="BO938" s="90"/>
      <c r="BP938" s="90"/>
      <c r="BQ938" s="90"/>
      <c r="BR938" s="90"/>
      <c r="BS938" s="90"/>
      <c r="BT938" s="90"/>
      <c r="BU938" s="90"/>
      <c r="BV938" s="90"/>
      <c r="BW938" s="90"/>
      <c r="BX938" s="90"/>
      <c r="BY938" s="90"/>
      <c r="BZ938" s="90"/>
      <c r="CA938" s="90"/>
    </row>
    <row r="939" spans="1:79" s="86" customFormat="1" x14ac:dyDescent="0.2">
      <c r="A939" s="150"/>
      <c r="B939" s="95"/>
      <c r="C939" s="95"/>
      <c r="D939" s="131"/>
      <c r="E939" s="160"/>
      <c r="F939" s="90"/>
      <c r="G939" s="90"/>
      <c r="H939" s="90"/>
      <c r="I939" s="90"/>
      <c r="J939" s="90"/>
      <c r="K939" s="90"/>
      <c r="L939" s="90"/>
      <c r="M939" s="90"/>
      <c r="N939" s="90"/>
      <c r="O939" s="90"/>
      <c r="P939" s="90"/>
      <c r="Q939" s="90"/>
      <c r="R939" s="90"/>
      <c r="S939" s="90"/>
      <c r="T939" s="90"/>
      <c r="U939" s="90"/>
      <c r="V939" s="90"/>
      <c r="W939" s="90"/>
      <c r="X939" s="90"/>
      <c r="Y939" s="90"/>
      <c r="Z939" s="90"/>
      <c r="AA939" s="90"/>
      <c r="AB939" s="90"/>
      <c r="AC939" s="90"/>
      <c r="AD939" s="90"/>
      <c r="AE939" s="90"/>
      <c r="AF939" s="90"/>
      <c r="AG939" s="90"/>
      <c r="AH939" s="90"/>
      <c r="AI939" s="90"/>
      <c r="AJ939" s="90"/>
      <c r="AK939" s="90"/>
      <c r="AL939" s="90"/>
      <c r="AM939" s="90"/>
      <c r="AN939" s="90"/>
      <c r="AO939" s="90"/>
      <c r="AP939" s="90"/>
      <c r="AQ939" s="90"/>
      <c r="AR939" s="90"/>
      <c r="AS939" s="90"/>
      <c r="AT939" s="90"/>
      <c r="AU939" s="90"/>
      <c r="AV939" s="90"/>
      <c r="AW939" s="90"/>
      <c r="AX939" s="90"/>
      <c r="AY939" s="90"/>
      <c r="AZ939" s="90"/>
      <c r="BA939" s="90"/>
      <c r="BB939" s="90"/>
      <c r="BC939" s="90"/>
      <c r="BD939" s="90"/>
      <c r="BE939" s="90"/>
      <c r="BF939" s="90"/>
      <c r="BG939" s="90"/>
      <c r="BH939" s="90"/>
      <c r="BI939" s="90"/>
      <c r="BJ939" s="90"/>
      <c r="BK939" s="90"/>
      <c r="BL939" s="90"/>
      <c r="BM939" s="90"/>
      <c r="BN939" s="90"/>
      <c r="BO939" s="90"/>
      <c r="BP939" s="90"/>
      <c r="BQ939" s="90"/>
      <c r="BR939" s="90"/>
      <c r="BS939" s="90"/>
      <c r="BT939" s="90"/>
      <c r="BU939" s="90"/>
      <c r="BV939" s="90"/>
      <c r="BW939" s="90"/>
      <c r="BX939" s="90"/>
      <c r="BY939" s="90"/>
      <c r="BZ939" s="90"/>
      <c r="CA939" s="90"/>
    </row>
    <row r="940" spans="1:79" s="86" customFormat="1" x14ac:dyDescent="0.2">
      <c r="A940" s="150"/>
      <c r="B940" s="95"/>
      <c r="C940" s="95"/>
      <c r="D940" s="131"/>
      <c r="E940" s="160"/>
      <c r="F940" s="90"/>
      <c r="G940" s="90"/>
      <c r="H940" s="90"/>
      <c r="I940" s="90"/>
      <c r="J940" s="90"/>
      <c r="K940" s="90"/>
      <c r="L940" s="90"/>
      <c r="M940" s="90"/>
      <c r="N940" s="90"/>
      <c r="O940" s="90"/>
      <c r="P940" s="90"/>
      <c r="Q940" s="90"/>
      <c r="R940" s="90"/>
      <c r="S940" s="90"/>
      <c r="T940" s="90"/>
      <c r="U940" s="90"/>
      <c r="V940" s="90"/>
      <c r="W940" s="90"/>
      <c r="X940" s="90"/>
      <c r="Y940" s="90"/>
      <c r="Z940" s="90"/>
      <c r="AA940" s="90"/>
      <c r="AB940" s="90"/>
      <c r="AC940" s="90"/>
      <c r="AD940" s="90"/>
      <c r="AE940" s="90"/>
      <c r="AF940" s="90"/>
      <c r="AG940" s="90"/>
      <c r="AH940" s="90"/>
      <c r="AI940" s="90"/>
      <c r="AJ940" s="90"/>
      <c r="AK940" s="90"/>
      <c r="AL940" s="90"/>
      <c r="AM940" s="90"/>
      <c r="AN940" s="90"/>
      <c r="AO940" s="90"/>
      <c r="AP940" s="90"/>
      <c r="AQ940" s="90"/>
      <c r="AR940" s="90"/>
      <c r="AS940" s="90"/>
      <c r="AT940" s="90"/>
      <c r="AU940" s="90"/>
      <c r="AV940" s="90"/>
      <c r="AW940" s="90"/>
      <c r="AX940" s="90"/>
      <c r="AY940" s="90"/>
      <c r="AZ940" s="90"/>
      <c r="BA940" s="90"/>
      <c r="BB940" s="90"/>
      <c r="BC940" s="90"/>
      <c r="BD940" s="90"/>
      <c r="BE940" s="90"/>
      <c r="BF940" s="90"/>
      <c r="BG940" s="90"/>
      <c r="BH940" s="90"/>
      <c r="BI940" s="90"/>
      <c r="BJ940" s="90"/>
      <c r="BK940" s="90"/>
      <c r="BL940" s="90"/>
      <c r="BM940" s="90"/>
      <c r="BN940" s="90"/>
      <c r="BO940" s="90"/>
      <c r="BP940" s="90"/>
      <c r="BQ940" s="90"/>
      <c r="BR940" s="90"/>
      <c r="BS940" s="90"/>
      <c r="BT940" s="90"/>
      <c r="BU940" s="90"/>
      <c r="BV940" s="90"/>
      <c r="BW940" s="90"/>
      <c r="BX940" s="90"/>
      <c r="BY940" s="90"/>
      <c r="BZ940" s="90"/>
      <c r="CA940" s="90"/>
    </row>
    <row r="941" spans="1:79" s="86" customFormat="1" x14ac:dyDescent="0.2">
      <c r="A941" s="150"/>
      <c r="B941" s="95"/>
      <c r="C941" s="95"/>
      <c r="D941" s="131"/>
      <c r="E941" s="160"/>
      <c r="F941" s="90"/>
      <c r="G941" s="90"/>
      <c r="H941" s="90"/>
      <c r="I941" s="90"/>
      <c r="J941" s="90"/>
      <c r="K941" s="90"/>
      <c r="L941" s="90"/>
      <c r="M941" s="90"/>
      <c r="N941" s="90"/>
      <c r="O941" s="90"/>
      <c r="P941" s="90"/>
      <c r="Q941" s="90"/>
      <c r="R941" s="90"/>
      <c r="S941" s="90"/>
      <c r="T941" s="90"/>
      <c r="U941" s="90"/>
      <c r="V941" s="90"/>
      <c r="W941" s="90"/>
      <c r="X941" s="90"/>
      <c r="Y941" s="90"/>
      <c r="Z941" s="90"/>
      <c r="AA941" s="90"/>
      <c r="AB941" s="90"/>
      <c r="AC941" s="90"/>
      <c r="AD941" s="90"/>
      <c r="AE941" s="90"/>
      <c r="AF941" s="90"/>
      <c r="AG941" s="90"/>
      <c r="AH941" s="90"/>
      <c r="AI941" s="90"/>
      <c r="AJ941" s="90"/>
      <c r="AK941" s="90"/>
      <c r="AL941" s="90"/>
      <c r="AM941" s="90"/>
      <c r="AN941" s="90"/>
      <c r="AO941" s="90"/>
      <c r="AP941" s="90"/>
      <c r="AQ941" s="90"/>
      <c r="AR941" s="90"/>
      <c r="AS941" s="90"/>
      <c r="AT941" s="90"/>
      <c r="AU941" s="90"/>
      <c r="AV941" s="90"/>
      <c r="AW941" s="90"/>
      <c r="AX941" s="90"/>
      <c r="AY941" s="90"/>
      <c r="AZ941" s="90"/>
      <c r="BA941" s="90"/>
      <c r="BB941" s="90"/>
      <c r="BC941" s="90"/>
      <c r="BD941" s="90"/>
      <c r="BE941" s="90"/>
      <c r="BF941" s="90"/>
      <c r="BG941" s="90"/>
      <c r="BH941" s="90"/>
      <c r="BI941" s="90"/>
      <c r="BJ941" s="90"/>
      <c r="BK941" s="90"/>
      <c r="BL941" s="90"/>
      <c r="BM941" s="90"/>
      <c r="BN941" s="90"/>
      <c r="BO941" s="90"/>
      <c r="BP941" s="90"/>
      <c r="BQ941" s="90"/>
      <c r="BR941" s="90"/>
      <c r="BS941" s="90"/>
      <c r="BT941" s="90"/>
      <c r="BU941" s="90"/>
      <c r="BV941" s="90"/>
      <c r="BW941" s="90"/>
      <c r="BX941" s="90"/>
      <c r="BY941" s="90"/>
      <c r="BZ941" s="90"/>
      <c r="CA941" s="90"/>
    </row>
    <row r="942" spans="1:79" s="86" customFormat="1" x14ac:dyDescent="0.2">
      <c r="A942" s="150"/>
      <c r="B942" s="95"/>
      <c r="C942" s="95"/>
      <c r="D942" s="131"/>
      <c r="E942" s="160"/>
      <c r="F942" s="90"/>
      <c r="G942" s="90"/>
      <c r="H942" s="90"/>
      <c r="I942" s="90"/>
      <c r="J942" s="90"/>
      <c r="K942" s="90"/>
      <c r="L942" s="90"/>
      <c r="M942" s="90"/>
      <c r="N942" s="90"/>
      <c r="O942" s="90"/>
      <c r="P942" s="90"/>
      <c r="Q942" s="90"/>
      <c r="R942" s="90"/>
      <c r="S942" s="90"/>
      <c r="T942" s="90"/>
      <c r="U942" s="90"/>
      <c r="V942" s="90"/>
      <c r="W942" s="90"/>
      <c r="X942" s="90"/>
      <c r="Y942" s="90"/>
      <c r="Z942" s="90"/>
      <c r="AA942" s="90"/>
      <c r="AB942" s="90"/>
      <c r="AC942" s="90"/>
      <c r="AD942" s="90"/>
      <c r="AE942" s="90"/>
      <c r="AF942" s="90"/>
      <c r="AG942" s="90"/>
      <c r="AH942" s="90"/>
      <c r="AI942" s="90"/>
      <c r="AJ942" s="90"/>
      <c r="AK942" s="90"/>
      <c r="AL942" s="90"/>
      <c r="AM942" s="90"/>
      <c r="AN942" s="90"/>
      <c r="AO942" s="90"/>
      <c r="AP942" s="90"/>
      <c r="AQ942" s="90"/>
      <c r="AR942" s="90"/>
      <c r="AS942" s="90"/>
      <c r="AT942" s="90"/>
      <c r="AU942" s="90"/>
      <c r="AV942" s="90"/>
      <c r="AW942" s="90"/>
      <c r="AX942" s="90"/>
      <c r="AY942" s="90"/>
      <c r="AZ942" s="90"/>
      <c r="BA942" s="90"/>
      <c r="BB942" s="90"/>
      <c r="BC942" s="90"/>
      <c r="BD942" s="90"/>
      <c r="BE942" s="90"/>
      <c r="BF942" s="90"/>
      <c r="BG942" s="90"/>
      <c r="BH942" s="90"/>
      <c r="BI942" s="90"/>
      <c r="BJ942" s="90"/>
      <c r="BK942" s="90"/>
      <c r="BL942" s="90"/>
      <c r="BM942" s="90"/>
      <c r="BN942" s="90"/>
      <c r="BO942" s="90"/>
      <c r="BP942" s="90"/>
      <c r="BQ942" s="90"/>
      <c r="BR942" s="90"/>
      <c r="BS942" s="90"/>
      <c r="BT942" s="90"/>
      <c r="BU942" s="90"/>
      <c r="BV942" s="90"/>
      <c r="BW942" s="90"/>
      <c r="BX942" s="90"/>
      <c r="BY942" s="90"/>
      <c r="BZ942" s="90"/>
      <c r="CA942" s="90"/>
    </row>
    <row r="943" spans="1:79" s="86" customFormat="1" x14ac:dyDescent="0.2">
      <c r="A943" s="150"/>
      <c r="B943" s="95"/>
      <c r="C943" s="95"/>
      <c r="D943" s="131"/>
      <c r="E943" s="160"/>
      <c r="F943" s="90"/>
      <c r="G943" s="90"/>
      <c r="H943" s="90"/>
      <c r="I943" s="90"/>
      <c r="J943" s="90"/>
      <c r="K943" s="90"/>
      <c r="L943" s="90"/>
      <c r="M943" s="90"/>
      <c r="N943" s="90"/>
      <c r="O943" s="90"/>
      <c r="P943" s="90"/>
      <c r="Q943" s="90"/>
      <c r="R943" s="90"/>
      <c r="S943" s="90"/>
      <c r="T943" s="90"/>
      <c r="U943" s="90"/>
      <c r="V943" s="90"/>
      <c r="W943" s="90"/>
      <c r="X943" s="90"/>
      <c r="Y943" s="90"/>
      <c r="Z943" s="90"/>
      <c r="AA943" s="90"/>
      <c r="AB943" s="90"/>
      <c r="AC943" s="90"/>
      <c r="AD943" s="90"/>
      <c r="AE943" s="90"/>
      <c r="AF943" s="90"/>
      <c r="AG943" s="90"/>
      <c r="AH943" s="90"/>
      <c r="AI943" s="90"/>
      <c r="AJ943" s="90"/>
      <c r="AK943" s="90"/>
      <c r="AL943" s="90"/>
      <c r="AM943" s="90"/>
      <c r="AN943" s="90"/>
      <c r="AO943" s="90"/>
      <c r="AP943" s="90"/>
      <c r="AQ943" s="90"/>
      <c r="AR943" s="90"/>
      <c r="AS943" s="90"/>
      <c r="AT943" s="90"/>
      <c r="AU943" s="90"/>
      <c r="AV943" s="90"/>
      <c r="AW943" s="90"/>
      <c r="AX943" s="90"/>
      <c r="AY943" s="90"/>
      <c r="AZ943" s="90"/>
      <c r="BA943" s="90"/>
      <c r="BB943" s="90"/>
      <c r="BC943" s="90"/>
      <c r="BD943" s="90"/>
      <c r="BE943" s="90"/>
      <c r="BF943" s="90"/>
      <c r="BG943" s="90"/>
      <c r="BH943" s="90"/>
      <c r="BI943" s="90"/>
      <c r="BJ943" s="90"/>
      <c r="BK943" s="90"/>
      <c r="BL943" s="90"/>
      <c r="BM943" s="90"/>
      <c r="BN943" s="90"/>
      <c r="BO943" s="90"/>
      <c r="BP943" s="90"/>
      <c r="BQ943" s="90"/>
      <c r="BR943" s="90"/>
      <c r="BS943" s="90"/>
      <c r="BT943" s="90"/>
      <c r="BU943" s="90"/>
      <c r="BV943" s="90"/>
      <c r="BW943" s="90"/>
      <c r="BX943" s="90"/>
      <c r="BY943" s="90"/>
      <c r="BZ943" s="90"/>
      <c r="CA943" s="90"/>
    </row>
    <row r="944" spans="1:79" s="86" customFormat="1" x14ac:dyDescent="0.2">
      <c r="A944" s="150"/>
      <c r="B944" s="95"/>
      <c r="C944" s="95"/>
      <c r="D944" s="131"/>
      <c r="E944" s="160"/>
      <c r="F944" s="90"/>
      <c r="G944" s="90"/>
      <c r="H944" s="90"/>
      <c r="I944" s="90"/>
      <c r="J944" s="90"/>
      <c r="K944" s="90"/>
      <c r="L944" s="90"/>
      <c r="M944" s="90"/>
      <c r="N944" s="90"/>
      <c r="O944" s="90"/>
      <c r="P944" s="90"/>
      <c r="Q944" s="90"/>
      <c r="R944" s="90"/>
      <c r="S944" s="90"/>
      <c r="T944" s="90"/>
      <c r="U944" s="90"/>
      <c r="V944" s="90"/>
      <c r="W944" s="90"/>
      <c r="X944" s="90"/>
      <c r="Y944" s="90"/>
      <c r="Z944" s="90"/>
      <c r="AA944" s="90"/>
      <c r="AB944" s="90"/>
      <c r="AC944" s="90"/>
      <c r="AD944" s="90"/>
      <c r="AE944" s="90"/>
      <c r="AF944" s="90"/>
      <c r="AG944" s="90"/>
      <c r="AH944" s="90"/>
      <c r="AI944" s="90"/>
      <c r="AJ944" s="90"/>
      <c r="AK944" s="90"/>
      <c r="AL944" s="90"/>
      <c r="AM944" s="90"/>
      <c r="AN944" s="90"/>
      <c r="AO944" s="90"/>
      <c r="AP944" s="90"/>
      <c r="AQ944" s="90"/>
      <c r="AR944" s="90"/>
      <c r="AS944" s="90"/>
      <c r="AT944" s="90"/>
      <c r="AU944" s="90"/>
      <c r="AV944" s="90"/>
      <c r="AW944" s="90"/>
      <c r="AX944" s="90"/>
      <c r="AY944" s="90"/>
      <c r="AZ944" s="90"/>
      <c r="BA944" s="90"/>
      <c r="BB944" s="90"/>
      <c r="BC944" s="90"/>
      <c r="BD944" s="90"/>
      <c r="BE944" s="90"/>
      <c r="BF944" s="90"/>
      <c r="BG944" s="90"/>
      <c r="BH944" s="90"/>
      <c r="BI944" s="90"/>
      <c r="BJ944" s="90"/>
      <c r="BK944" s="90"/>
      <c r="BL944" s="90"/>
      <c r="BM944" s="90"/>
      <c r="BN944" s="90"/>
      <c r="BO944" s="90"/>
      <c r="BP944" s="90"/>
      <c r="BQ944" s="90"/>
      <c r="BR944" s="90"/>
      <c r="BS944" s="90"/>
      <c r="BT944" s="90"/>
      <c r="BU944" s="90"/>
      <c r="BV944" s="90"/>
      <c r="BW944" s="90"/>
      <c r="BX944" s="90"/>
      <c r="BY944" s="90"/>
      <c r="BZ944" s="90"/>
      <c r="CA944" s="90"/>
    </row>
    <row r="945" spans="1:79" s="86" customFormat="1" x14ac:dyDescent="0.2">
      <c r="A945" s="150"/>
      <c r="B945" s="95"/>
      <c r="C945" s="95"/>
      <c r="D945" s="131"/>
      <c r="E945" s="160"/>
      <c r="F945" s="90"/>
      <c r="G945" s="90"/>
      <c r="H945" s="90"/>
      <c r="I945" s="90"/>
      <c r="J945" s="90"/>
      <c r="K945" s="90"/>
      <c r="L945" s="90"/>
      <c r="M945" s="90"/>
      <c r="N945" s="90"/>
      <c r="O945" s="90"/>
      <c r="P945" s="90"/>
      <c r="Q945" s="90"/>
      <c r="R945" s="90"/>
      <c r="S945" s="90"/>
      <c r="T945" s="90"/>
      <c r="U945" s="90"/>
      <c r="V945" s="90"/>
      <c r="W945" s="90"/>
      <c r="X945" s="90"/>
      <c r="Y945" s="90"/>
      <c r="Z945" s="90"/>
      <c r="AA945" s="90"/>
      <c r="AB945" s="90"/>
      <c r="AC945" s="90"/>
      <c r="AD945" s="90"/>
      <c r="AE945" s="90"/>
      <c r="AF945" s="90"/>
      <c r="AG945" s="90"/>
      <c r="AH945" s="90"/>
      <c r="AI945" s="90"/>
      <c r="AJ945" s="90"/>
      <c r="AK945" s="90"/>
      <c r="AL945" s="90"/>
      <c r="AM945" s="90"/>
      <c r="AN945" s="90"/>
      <c r="AO945" s="90"/>
      <c r="AP945" s="90"/>
      <c r="AQ945" s="90"/>
      <c r="AR945" s="90"/>
      <c r="AS945" s="90"/>
      <c r="AT945" s="90"/>
      <c r="AU945" s="90"/>
      <c r="AV945" s="90"/>
      <c r="AW945" s="90"/>
      <c r="AX945" s="90"/>
      <c r="AY945" s="90"/>
      <c r="AZ945" s="90"/>
      <c r="BA945" s="90"/>
      <c r="BB945" s="90"/>
      <c r="BC945" s="90"/>
      <c r="BD945" s="90"/>
      <c r="BE945" s="90"/>
      <c r="BF945" s="90"/>
      <c r="BG945" s="90"/>
      <c r="BH945" s="90"/>
      <c r="BI945" s="90"/>
      <c r="BJ945" s="90"/>
      <c r="BK945" s="90"/>
      <c r="BL945" s="90"/>
      <c r="BM945" s="90"/>
      <c r="BN945" s="90"/>
      <c r="BO945" s="90"/>
      <c r="BP945" s="90"/>
      <c r="BQ945" s="90"/>
      <c r="BR945" s="90"/>
      <c r="BS945" s="90"/>
      <c r="BT945" s="90"/>
      <c r="BU945" s="90"/>
      <c r="BV945" s="90"/>
      <c r="BW945" s="90"/>
      <c r="BX945" s="90"/>
      <c r="BY945" s="90"/>
      <c r="BZ945" s="90"/>
      <c r="CA945" s="90"/>
    </row>
    <row r="946" spans="1:79" s="86" customFormat="1" x14ac:dyDescent="0.2">
      <c r="A946" s="150"/>
      <c r="B946" s="95"/>
      <c r="C946" s="95"/>
      <c r="D946" s="131"/>
      <c r="E946" s="160"/>
      <c r="F946" s="90"/>
      <c r="G946" s="90"/>
      <c r="H946" s="90"/>
      <c r="I946" s="90"/>
      <c r="J946" s="90"/>
      <c r="K946" s="90"/>
      <c r="L946" s="90"/>
      <c r="M946" s="90"/>
      <c r="N946" s="90"/>
      <c r="O946" s="90"/>
      <c r="P946" s="90"/>
      <c r="Q946" s="90"/>
      <c r="R946" s="90"/>
      <c r="S946" s="90"/>
      <c r="T946" s="90"/>
      <c r="U946" s="90"/>
      <c r="V946" s="90"/>
      <c r="W946" s="90"/>
      <c r="X946" s="90"/>
      <c r="Y946" s="90"/>
      <c r="Z946" s="90"/>
      <c r="AA946" s="90"/>
      <c r="AB946" s="90"/>
      <c r="AC946" s="90"/>
      <c r="AD946" s="90"/>
      <c r="AE946" s="90"/>
      <c r="AF946" s="90"/>
      <c r="AG946" s="90"/>
      <c r="AH946" s="90"/>
      <c r="AI946" s="90"/>
      <c r="AJ946" s="90"/>
      <c r="AK946" s="90"/>
      <c r="AL946" s="90"/>
      <c r="AM946" s="90"/>
      <c r="AN946" s="90"/>
      <c r="AO946" s="90"/>
      <c r="AP946" s="90"/>
      <c r="AQ946" s="90"/>
      <c r="AR946" s="90"/>
      <c r="AS946" s="90"/>
      <c r="AT946" s="90"/>
      <c r="AU946" s="90"/>
      <c r="AV946" s="90"/>
      <c r="AW946" s="90"/>
      <c r="AX946" s="90"/>
      <c r="AY946" s="90"/>
      <c r="AZ946" s="90"/>
      <c r="BA946" s="90"/>
      <c r="BB946" s="90"/>
      <c r="BC946" s="90"/>
      <c r="BD946" s="90"/>
      <c r="BE946" s="90"/>
      <c r="BF946" s="90"/>
      <c r="BG946" s="90"/>
      <c r="BH946" s="90"/>
      <c r="BI946" s="90"/>
      <c r="BJ946" s="90"/>
      <c r="BK946" s="90"/>
      <c r="BL946" s="90"/>
      <c r="BM946" s="90"/>
      <c r="BN946" s="90"/>
      <c r="BO946" s="90"/>
      <c r="BP946" s="90"/>
      <c r="BQ946" s="90"/>
      <c r="BR946" s="90"/>
      <c r="BS946" s="90"/>
      <c r="BT946" s="90"/>
      <c r="BU946" s="90"/>
      <c r="BV946" s="90"/>
      <c r="BW946" s="90"/>
      <c r="BX946" s="90"/>
      <c r="BY946" s="90"/>
      <c r="BZ946" s="90"/>
      <c r="CA946" s="90"/>
    </row>
    <row r="947" spans="1:79" s="86" customFormat="1" x14ac:dyDescent="0.2">
      <c r="A947" s="150"/>
      <c r="B947" s="95"/>
      <c r="C947" s="95"/>
      <c r="D947" s="131"/>
      <c r="E947" s="160"/>
      <c r="F947" s="90"/>
      <c r="G947" s="90"/>
      <c r="H947" s="90"/>
      <c r="I947" s="90"/>
      <c r="J947" s="90"/>
      <c r="K947" s="90"/>
      <c r="L947" s="90"/>
      <c r="M947" s="90"/>
      <c r="N947" s="90"/>
      <c r="O947" s="90"/>
      <c r="P947" s="90"/>
      <c r="Q947" s="90"/>
      <c r="R947" s="90"/>
      <c r="S947" s="90"/>
      <c r="T947" s="90"/>
      <c r="U947" s="90"/>
      <c r="V947" s="90"/>
      <c r="W947" s="90"/>
      <c r="X947" s="90"/>
      <c r="Y947" s="90"/>
      <c r="Z947" s="90"/>
      <c r="AA947" s="90"/>
      <c r="AB947" s="90"/>
      <c r="AC947" s="90"/>
      <c r="AD947" s="90"/>
      <c r="AE947" s="90"/>
      <c r="AF947" s="90"/>
      <c r="AG947" s="90"/>
      <c r="AH947" s="90"/>
      <c r="AI947" s="90"/>
      <c r="AJ947" s="90"/>
      <c r="AK947" s="90"/>
      <c r="AL947" s="90"/>
      <c r="AM947" s="90"/>
      <c r="AN947" s="90"/>
      <c r="AO947" s="90"/>
      <c r="AP947" s="90"/>
      <c r="AQ947" s="90"/>
      <c r="AR947" s="90"/>
      <c r="AS947" s="90"/>
      <c r="AT947" s="90"/>
      <c r="AU947" s="90"/>
      <c r="AV947" s="90"/>
      <c r="AW947" s="90"/>
      <c r="AX947" s="90"/>
      <c r="AY947" s="90"/>
      <c r="AZ947" s="90"/>
      <c r="BA947" s="90"/>
      <c r="BB947" s="90"/>
      <c r="BC947" s="90"/>
      <c r="BD947" s="90"/>
      <c r="BE947" s="90"/>
      <c r="BF947" s="90"/>
      <c r="BG947" s="90"/>
      <c r="BH947" s="90"/>
      <c r="BI947" s="90"/>
      <c r="BJ947" s="90"/>
      <c r="BK947" s="90"/>
      <c r="BL947" s="90"/>
      <c r="BM947" s="90"/>
      <c r="BN947" s="90"/>
      <c r="BO947" s="90"/>
      <c r="BP947" s="90"/>
      <c r="BQ947" s="90"/>
      <c r="BR947" s="90"/>
      <c r="BS947" s="90"/>
      <c r="BT947" s="90"/>
      <c r="BU947" s="90"/>
      <c r="BV947" s="90"/>
      <c r="BW947" s="90"/>
      <c r="BX947" s="90"/>
      <c r="BY947" s="90"/>
      <c r="BZ947" s="90"/>
      <c r="CA947" s="90"/>
    </row>
    <row r="948" spans="1:79" s="86" customFormat="1" x14ac:dyDescent="0.2">
      <c r="A948" s="150"/>
      <c r="B948" s="95"/>
      <c r="C948" s="95"/>
      <c r="D948" s="131"/>
      <c r="E948" s="160"/>
      <c r="F948" s="90"/>
      <c r="G948" s="90"/>
      <c r="H948" s="90"/>
      <c r="I948" s="90"/>
      <c r="J948" s="90"/>
      <c r="K948" s="90"/>
      <c r="L948" s="90"/>
      <c r="M948" s="90"/>
      <c r="N948" s="90"/>
      <c r="O948" s="90"/>
      <c r="P948" s="90"/>
      <c r="Q948" s="90"/>
      <c r="R948" s="90"/>
      <c r="S948" s="90"/>
      <c r="T948" s="90"/>
      <c r="U948" s="90"/>
      <c r="V948" s="90"/>
      <c r="W948" s="90"/>
      <c r="X948" s="90"/>
      <c r="Y948" s="90"/>
      <c r="Z948" s="90"/>
      <c r="AA948" s="90"/>
      <c r="AB948" s="90"/>
      <c r="AC948" s="90"/>
      <c r="AD948" s="90"/>
      <c r="AE948" s="90"/>
      <c r="AF948" s="90"/>
      <c r="AG948" s="90"/>
      <c r="AH948" s="90"/>
      <c r="AI948" s="90"/>
      <c r="AJ948" s="90"/>
      <c r="AK948" s="90"/>
      <c r="AL948" s="90"/>
      <c r="AM948" s="90"/>
      <c r="AN948" s="90"/>
      <c r="AO948" s="90"/>
      <c r="AP948" s="90"/>
      <c r="AQ948" s="90"/>
      <c r="AR948" s="90"/>
      <c r="AS948" s="90"/>
      <c r="AT948" s="90"/>
      <c r="AU948" s="90"/>
      <c r="AV948" s="90"/>
      <c r="AW948" s="90"/>
      <c r="AX948" s="90"/>
      <c r="AY948" s="90"/>
      <c r="AZ948" s="90"/>
      <c r="BA948" s="90"/>
      <c r="BB948" s="90"/>
      <c r="BC948" s="90"/>
      <c r="BD948" s="90"/>
      <c r="BE948" s="90"/>
      <c r="BF948" s="90"/>
      <c r="BG948" s="90"/>
      <c r="BH948" s="90"/>
      <c r="BI948" s="90"/>
      <c r="BJ948" s="90"/>
      <c r="BK948" s="90"/>
      <c r="BL948" s="90"/>
      <c r="BM948" s="90"/>
      <c r="BN948" s="90"/>
      <c r="BO948" s="90"/>
      <c r="BP948" s="90"/>
      <c r="BQ948" s="90"/>
      <c r="BR948" s="90"/>
      <c r="BS948" s="90"/>
      <c r="BT948" s="90"/>
      <c r="BU948" s="90"/>
      <c r="BV948" s="90"/>
      <c r="BW948" s="90"/>
      <c r="BX948" s="90"/>
      <c r="BY948" s="90"/>
      <c r="BZ948" s="90"/>
      <c r="CA948" s="90"/>
    </row>
    <row r="949" spans="1:79" s="86" customFormat="1" x14ac:dyDescent="0.2">
      <c r="A949" s="150"/>
      <c r="B949" s="95"/>
      <c r="C949" s="95"/>
      <c r="D949" s="131"/>
      <c r="E949" s="160"/>
      <c r="F949" s="90"/>
      <c r="G949" s="90"/>
      <c r="H949" s="90"/>
      <c r="I949" s="90"/>
      <c r="J949" s="90"/>
      <c r="K949" s="90"/>
      <c r="L949" s="90"/>
      <c r="M949" s="90"/>
      <c r="N949" s="90"/>
      <c r="O949" s="90"/>
      <c r="P949" s="90"/>
      <c r="Q949" s="90"/>
      <c r="R949" s="90"/>
      <c r="S949" s="90"/>
      <c r="T949" s="90"/>
      <c r="U949" s="90"/>
      <c r="V949" s="90"/>
      <c r="W949" s="90"/>
      <c r="X949" s="90"/>
      <c r="Y949" s="90"/>
      <c r="Z949" s="90"/>
      <c r="AA949" s="90"/>
      <c r="AB949" s="90"/>
      <c r="AC949" s="90"/>
      <c r="AD949" s="90"/>
      <c r="AE949" s="90"/>
      <c r="AF949" s="90"/>
      <c r="AG949" s="90"/>
      <c r="AH949" s="90"/>
      <c r="AI949" s="90"/>
      <c r="AJ949" s="90"/>
      <c r="AK949" s="90"/>
      <c r="AL949" s="90"/>
      <c r="AM949" s="90"/>
      <c r="AN949" s="90"/>
      <c r="AO949" s="90"/>
      <c r="AP949" s="90"/>
      <c r="AQ949" s="90"/>
      <c r="AR949" s="90"/>
      <c r="AS949" s="90"/>
      <c r="AT949" s="90"/>
      <c r="AU949" s="90"/>
      <c r="AV949" s="90"/>
      <c r="AW949" s="90"/>
      <c r="AX949" s="90"/>
      <c r="AY949" s="90"/>
      <c r="AZ949" s="90"/>
      <c r="BA949" s="90"/>
      <c r="BB949" s="90"/>
      <c r="BC949" s="90"/>
      <c r="BD949" s="90"/>
      <c r="BE949" s="90"/>
      <c r="BF949" s="90"/>
      <c r="BG949" s="90"/>
      <c r="BH949" s="90"/>
      <c r="BI949" s="90"/>
      <c r="BJ949" s="90"/>
      <c r="BK949" s="90"/>
      <c r="BL949" s="90"/>
      <c r="BM949" s="90"/>
      <c r="BN949" s="90"/>
      <c r="BO949" s="90"/>
      <c r="BP949" s="90"/>
      <c r="BQ949" s="90"/>
      <c r="BR949" s="90"/>
      <c r="BS949" s="90"/>
      <c r="BT949" s="90"/>
      <c r="BU949" s="90"/>
      <c r="BV949" s="90"/>
      <c r="BW949" s="90"/>
      <c r="BX949" s="90"/>
      <c r="BY949" s="90"/>
      <c r="BZ949" s="90"/>
      <c r="CA949" s="90"/>
    </row>
    <row r="950" spans="1:79" s="86" customFormat="1" x14ac:dyDescent="0.2">
      <c r="A950" s="150"/>
      <c r="B950" s="95"/>
      <c r="C950" s="95"/>
      <c r="D950" s="131"/>
      <c r="E950" s="160"/>
      <c r="F950" s="90"/>
      <c r="G950" s="90"/>
      <c r="H950" s="90"/>
      <c r="I950" s="90"/>
      <c r="J950" s="90"/>
      <c r="K950" s="90"/>
      <c r="L950" s="90"/>
      <c r="M950" s="90"/>
      <c r="N950" s="90"/>
      <c r="O950" s="90"/>
      <c r="P950" s="90"/>
      <c r="Q950" s="90"/>
      <c r="R950" s="90"/>
      <c r="S950" s="90"/>
      <c r="T950" s="90"/>
      <c r="U950" s="90"/>
      <c r="V950" s="90"/>
      <c r="W950" s="90"/>
      <c r="X950" s="90"/>
      <c r="Y950" s="90"/>
      <c r="Z950" s="90"/>
      <c r="AA950" s="90"/>
      <c r="AB950" s="90"/>
      <c r="AC950" s="90"/>
      <c r="AD950" s="90"/>
      <c r="AE950" s="90"/>
      <c r="AF950" s="90"/>
      <c r="AG950" s="90"/>
      <c r="AH950" s="90"/>
      <c r="AI950" s="90"/>
      <c r="AJ950" s="90"/>
      <c r="AK950" s="90"/>
      <c r="AL950" s="90"/>
      <c r="AM950" s="90"/>
      <c r="AN950" s="90"/>
      <c r="AO950" s="90"/>
      <c r="AP950" s="90"/>
      <c r="AQ950" s="90"/>
      <c r="AR950" s="90"/>
      <c r="AS950" s="90"/>
      <c r="AT950" s="90"/>
      <c r="AU950" s="90"/>
      <c r="AV950" s="90"/>
      <c r="AW950" s="90"/>
      <c r="AX950" s="90"/>
      <c r="AY950" s="90"/>
      <c r="AZ950" s="90"/>
      <c r="BA950" s="90"/>
      <c r="BB950" s="90"/>
      <c r="BC950" s="90"/>
      <c r="BD950" s="90"/>
      <c r="BE950" s="90"/>
      <c r="BF950" s="90"/>
      <c r="BG950" s="90"/>
      <c r="BH950" s="90"/>
      <c r="BI950" s="90"/>
      <c r="BJ950" s="90"/>
      <c r="BK950" s="90"/>
      <c r="BL950" s="90"/>
      <c r="BM950" s="90"/>
      <c r="BN950" s="90"/>
      <c r="BO950" s="90"/>
      <c r="BP950" s="90"/>
      <c r="BQ950" s="90"/>
      <c r="BR950" s="90"/>
      <c r="BS950" s="90"/>
      <c r="BT950" s="90"/>
      <c r="BU950" s="90"/>
      <c r="BV950" s="90"/>
      <c r="BW950" s="90"/>
      <c r="BX950" s="90"/>
      <c r="BY950" s="90"/>
      <c r="BZ950" s="90"/>
      <c r="CA950" s="90"/>
    </row>
    <row r="951" spans="1:79" s="86" customFormat="1" x14ac:dyDescent="0.2">
      <c r="A951" s="150"/>
      <c r="B951" s="95"/>
      <c r="C951" s="95"/>
      <c r="D951" s="131"/>
      <c r="E951" s="160"/>
      <c r="F951" s="90"/>
      <c r="G951" s="90"/>
      <c r="H951" s="90"/>
      <c r="I951" s="90"/>
      <c r="J951" s="90"/>
      <c r="K951" s="90"/>
      <c r="L951" s="90"/>
      <c r="M951" s="90"/>
      <c r="N951" s="90"/>
      <c r="O951" s="90"/>
      <c r="P951" s="90"/>
      <c r="Q951" s="90"/>
      <c r="R951" s="90"/>
      <c r="S951" s="90"/>
      <c r="T951" s="90"/>
      <c r="U951" s="90"/>
      <c r="V951" s="90"/>
      <c r="W951" s="90"/>
      <c r="X951" s="90"/>
      <c r="Y951" s="90"/>
      <c r="Z951" s="90"/>
      <c r="AA951" s="90"/>
      <c r="AB951" s="90"/>
      <c r="AC951" s="90"/>
      <c r="AD951" s="90"/>
      <c r="AE951" s="90"/>
      <c r="AF951" s="90"/>
      <c r="AG951" s="90"/>
      <c r="AH951" s="90"/>
      <c r="AI951" s="90"/>
      <c r="AJ951" s="90"/>
      <c r="AK951" s="90"/>
      <c r="AL951" s="90"/>
      <c r="AM951" s="90"/>
      <c r="AN951" s="90"/>
      <c r="AO951" s="90"/>
      <c r="AP951" s="90"/>
      <c r="AQ951" s="90"/>
      <c r="AR951" s="90"/>
      <c r="AS951" s="90"/>
      <c r="AT951" s="90"/>
      <c r="AU951" s="90"/>
      <c r="AV951" s="90"/>
      <c r="AW951" s="90"/>
      <c r="AX951" s="90"/>
      <c r="AY951" s="90"/>
      <c r="AZ951" s="90"/>
      <c r="BA951" s="90"/>
      <c r="BB951" s="90"/>
      <c r="BC951" s="90"/>
      <c r="BD951" s="90"/>
      <c r="BE951" s="90"/>
      <c r="BF951" s="90"/>
      <c r="BG951" s="90"/>
      <c r="BH951" s="90"/>
      <c r="BI951" s="90"/>
      <c r="BJ951" s="90"/>
      <c r="BK951" s="90"/>
      <c r="BL951" s="90"/>
      <c r="BM951" s="90"/>
      <c r="BN951" s="90"/>
      <c r="BO951" s="90"/>
      <c r="BP951" s="90"/>
      <c r="BQ951" s="90"/>
      <c r="BR951" s="90"/>
      <c r="BS951" s="90"/>
      <c r="BT951" s="90"/>
      <c r="BU951" s="90"/>
      <c r="BV951" s="90"/>
      <c r="BW951" s="90"/>
      <c r="BX951" s="90"/>
      <c r="BY951" s="90"/>
      <c r="BZ951" s="90"/>
      <c r="CA951" s="90"/>
    </row>
    <row r="952" spans="1:79" s="86" customFormat="1" x14ac:dyDescent="0.2">
      <c r="A952" s="150"/>
      <c r="B952" s="95"/>
      <c r="C952" s="95"/>
      <c r="D952" s="131"/>
      <c r="E952" s="160"/>
      <c r="F952" s="90"/>
      <c r="G952" s="90"/>
      <c r="H952" s="90"/>
      <c r="I952" s="90"/>
      <c r="J952" s="90"/>
      <c r="K952" s="90"/>
      <c r="L952" s="90"/>
      <c r="M952" s="90"/>
      <c r="N952" s="90"/>
      <c r="O952" s="90"/>
      <c r="P952" s="90"/>
      <c r="Q952" s="90"/>
      <c r="R952" s="90"/>
      <c r="S952" s="90"/>
      <c r="T952" s="90"/>
      <c r="U952" s="90"/>
      <c r="V952" s="90"/>
      <c r="W952" s="90"/>
      <c r="X952" s="90"/>
      <c r="Y952" s="90"/>
      <c r="Z952" s="90"/>
      <c r="AA952" s="90"/>
      <c r="AB952" s="90"/>
      <c r="AC952" s="90"/>
      <c r="AD952" s="90"/>
      <c r="AE952" s="90"/>
      <c r="AF952" s="90"/>
      <c r="AG952" s="90"/>
      <c r="AH952" s="90"/>
      <c r="AI952" s="90"/>
      <c r="AJ952" s="90"/>
      <c r="AK952" s="90"/>
      <c r="AL952" s="90"/>
      <c r="AM952" s="90"/>
      <c r="AN952" s="90"/>
      <c r="AO952" s="90"/>
      <c r="AP952" s="90"/>
      <c r="AQ952" s="90"/>
      <c r="AR952" s="90"/>
      <c r="AS952" s="90"/>
      <c r="AT952" s="90"/>
      <c r="AU952" s="90"/>
      <c r="AV952" s="90"/>
      <c r="AW952" s="90"/>
      <c r="AX952" s="90"/>
      <c r="AY952" s="90"/>
      <c r="AZ952" s="90"/>
      <c r="BA952" s="90"/>
      <c r="BB952" s="90"/>
      <c r="BC952" s="90"/>
      <c r="BD952" s="90"/>
      <c r="BE952" s="90"/>
      <c r="BF952" s="90"/>
      <c r="BG952" s="90"/>
      <c r="BH952" s="90"/>
      <c r="BI952" s="90"/>
      <c r="BJ952" s="90"/>
      <c r="BK952" s="90"/>
      <c r="BL952" s="90"/>
      <c r="BM952" s="90"/>
      <c r="BN952" s="90"/>
      <c r="BO952" s="90"/>
      <c r="BP952" s="90"/>
      <c r="BQ952" s="90"/>
      <c r="BR952" s="90"/>
      <c r="BS952" s="90"/>
      <c r="BT952" s="90"/>
      <c r="BU952" s="90"/>
      <c r="BV952" s="90"/>
      <c r="BW952" s="90"/>
      <c r="BX952" s="90"/>
      <c r="BY952" s="90"/>
      <c r="BZ952" s="90"/>
      <c r="CA952" s="90"/>
    </row>
    <row r="953" spans="1:79" s="86" customFormat="1" x14ac:dyDescent="0.2">
      <c r="A953" s="150"/>
      <c r="B953" s="95"/>
      <c r="C953" s="95"/>
      <c r="D953" s="131"/>
      <c r="E953" s="160"/>
      <c r="F953" s="90"/>
      <c r="G953" s="90"/>
      <c r="H953" s="90"/>
      <c r="I953" s="90"/>
      <c r="J953" s="90"/>
      <c r="K953" s="90"/>
      <c r="L953" s="90"/>
      <c r="M953" s="90"/>
      <c r="N953" s="90"/>
      <c r="O953" s="90"/>
      <c r="P953" s="90"/>
      <c r="Q953" s="90"/>
      <c r="R953" s="90"/>
      <c r="S953" s="90"/>
      <c r="T953" s="90"/>
      <c r="U953" s="90"/>
      <c r="V953" s="90"/>
      <c r="W953" s="90"/>
      <c r="X953" s="90"/>
      <c r="Y953" s="90"/>
      <c r="Z953" s="90"/>
      <c r="AA953" s="90"/>
      <c r="AB953" s="90"/>
      <c r="AC953" s="90"/>
      <c r="AD953" s="90"/>
      <c r="AE953" s="90"/>
      <c r="AF953" s="90"/>
      <c r="AG953" s="90"/>
      <c r="AH953" s="90"/>
      <c r="AI953" s="90"/>
      <c r="AJ953" s="90"/>
      <c r="AK953" s="90"/>
      <c r="AL953" s="90"/>
      <c r="AM953" s="90"/>
      <c r="AN953" s="90"/>
      <c r="AO953" s="90"/>
      <c r="AP953" s="90"/>
      <c r="AQ953" s="90"/>
      <c r="AR953" s="90"/>
      <c r="AS953" s="90"/>
      <c r="AT953" s="90"/>
      <c r="AU953" s="90"/>
      <c r="AV953" s="90"/>
      <c r="AW953" s="90"/>
      <c r="AX953" s="90"/>
      <c r="AY953" s="90"/>
      <c r="AZ953" s="90"/>
      <c r="BA953" s="90"/>
      <c r="BB953" s="90"/>
      <c r="BC953" s="90"/>
      <c r="BD953" s="90"/>
      <c r="BE953" s="90"/>
      <c r="BF953" s="90"/>
      <c r="BG953" s="90"/>
      <c r="BH953" s="90"/>
      <c r="BI953" s="90"/>
      <c r="BJ953" s="90"/>
      <c r="BK953" s="90"/>
      <c r="BL953" s="90"/>
      <c r="BM953" s="90"/>
      <c r="BN953" s="90"/>
      <c r="BO953" s="90"/>
      <c r="BP953" s="90"/>
      <c r="BQ953" s="90"/>
      <c r="BR953" s="90"/>
      <c r="BS953" s="90"/>
      <c r="BT953" s="90"/>
      <c r="BU953" s="90"/>
      <c r="BV953" s="90"/>
      <c r="BW953" s="90"/>
      <c r="BX953" s="90"/>
      <c r="BY953" s="90"/>
      <c r="BZ953" s="90"/>
      <c r="CA953" s="90"/>
    </row>
    <row r="954" spans="1:79" s="86" customFormat="1" x14ac:dyDescent="0.2">
      <c r="A954" s="150"/>
      <c r="B954" s="95"/>
      <c r="C954" s="95"/>
      <c r="D954" s="131"/>
      <c r="E954" s="160"/>
      <c r="F954" s="90"/>
      <c r="G954" s="90"/>
      <c r="H954" s="90"/>
      <c r="I954" s="90"/>
      <c r="J954" s="90"/>
      <c r="K954" s="90"/>
      <c r="L954" s="90"/>
      <c r="M954" s="90"/>
      <c r="N954" s="90"/>
      <c r="O954" s="90"/>
      <c r="P954" s="90"/>
      <c r="Q954" s="90"/>
      <c r="R954" s="90"/>
      <c r="S954" s="90"/>
      <c r="T954" s="90"/>
      <c r="U954" s="90"/>
      <c r="V954" s="90"/>
      <c r="W954" s="90"/>
      <c r="X954" s="90"/>
      <c r="Y954" s="90"/>
      <c r="Z954" s="90"/>
      <c r="AA954" s="90"/>
      <c r="AB954" s="90"/>
      <c r="AC954" s="90"/>
      <c r="AD954" s="90"/>
      <c r="AE954" s="90"/>
      <c r="AF954" s="90"/>
      <c r="AG954" s="90"/>
      <c r="AH954" s="90"/>
      <c r="AI954" s="90"/>
      <c r="AJ954" s="90"/>
      <c r="AK954" s="90"/>
      <c r="AL954" s="90"/>
      <c r="AM954" s="90"/>
      <c r="AN954" s="90"/>
      <c r="AO954" s="90"/>
      <c r="AP954" s="90"/>
      <c r="AQ954" s="90"/>
      <c r="AR954" s="90"/>
      <c r="AS954" s="90"/>
      <c r="AT954" s="90"/>
      <c r="AU954" s="90"/>
      <c r="AV954" s="90"/>
      <c r="AW954" s="90"/>
      <c r="AX954" s="90"/>
      <c r="AY954" s="90"/>
      <c r="AZ954" s="90"/>
      <c r="BA954" s="90"/>
      <c r="BB954" s="90"/>
      <c r="BC954" s="90"/>
      <c r="BD954" s="90"/>
      <c r="BE954" s="90"/>
      <c r="BF954" s="90"/>
      <c r="BG954" s="90"/>
      <c r="BH954" s="90"/>
      <c r="BI954" s="90"/>
      <c r="BJ954" s="90"/>
      <c r="BK954" s="90"/>
      <c r="BL954" s="90"/>
      <c r="BM954" s="90"/>
      <c r="BN954" s="90"/>
      <c r="BO954" s="90"/>
      <c r="BP954" s="90"/>
      <c r="BQ954" s="90"/>
      <c r="BR954" s="90"/>
      <c r="BS954" s="90"/>
      <c r="BT954" s="90"/>
      <c r="BU954" s="90"/>
      <c r="BV954" s="90"/>
      <c r="BW954" s="90"/>
      <c r="BX954" s="90"/>
      <c r="BY954" s="90"/>
      <c r="BZ954" s="90"/>
      <c r="CA954" s="90"/>
    </row>
    <row r="955" spans="1:79" s="86" customFormat="1" ht="39" customHeight="1" x14ac:dyDescent="0.2">
      <c r="A955" s="150"/>
      <c r="B955" s="95"/>
      <c r="C955" s="95"/>
      <c r="D955" s="131"/>
      <c r="E955" s="160"/>
      <c r="F955" s="90"/>
      <c r="G955" s="90"/>
      <c r="H955" s="90"/>
      <c r="I955" s="90"/>
      <c r="J955" s="90"/>
      <c r="K955" s="90"/>
      <c r="L955" s="90"/>
      <c r="M955" s="90"/>
      <c r="N955" s="90"/>
      <c r="O955" s="90"/>
      <c r="P955" s="90"/>
      <c r="Q955" s="90"/>
      <c r="R955" s="90"/>
      <c r="S955" s="90"/>
      <c r="T955" s="90"/>
      <c r="U955" s="90"/>
      <c r="V955" s="90"/>
      <c r="W955" s="90"/>
      <c r="X955" s="90"/>
      <c r="Y955" s="90"/>
      <c r="Z955" s="90"/>
      <c r="AA955" s="90"/>
      <c r="AB955" s="90"/>
      <c r="AC955" s="90"/>
      <c r="AD955" s="90"/>
      <c r="AE955" s="90"/>
      <c r="AF955" s="90"/>
      <c r="AG955" s="90"/>
      <c r="AH955" s="90"/>
      <c r="AI955" s="90"/>
      <c r="AJ955" s="90"/>
      <c r="AK955" s="90"/>
      <c r="AL955" s="90"/>
      <c r="AM955" s="90"/>
      <c r="AN955" s="90"/>
      <c r="AO955" s="90"/>
      <c r="AP955" s="90"/>
      <c r="AQ955" s="90"/>
      <c r="AR955" s="90"/>
      <c r="AS955" s="90"/>
      <c r="AT955" s="90"/>
      <c r="AU955" s="90"/>
      <c r="AV955" s="90"/>
      <c r="AW955" s="90"/>
      <c r="AX955" s="90"/>
      <c r="AY955" s="90"/>
      <c r="AZ955" s="90"/>
      <c r="BA955" s="90"/>
      <c r="BB955" s="90"/>
      <c r="BC955" s="90"/>
      <c r="BD955" s="90"/>
      <c r="BE955" s="90"/>
      <c r="BF955" s="90"/>
      <c r="BG955" s="90"/>
      <c r="BH955" s="90"/>
      <c r="BI955" s="90"/>
      <c r="BJ955" s="90"/>
      <c r="BK955" s="90"/>
      <c r="BL955" s="90"/>
      <c r="BM955" s="90"/>
      <c r="BN955" s="90"/>
      <c r="BO955" s="90"/>
      <c r="BP955" s="90"/>
      <c r="BQ955" s="90"/>
      <c r="BR955" s="90"/>
      <c r="BS955" s="90"/>
      <c r="BT955" s="90"/>
      <c r="BU955" s="90"/>
      <c r="BV955" s="90"/>
      <c r="BW955" s="90"/>
      <c r="BX955" s="90"/>
      <c r="BY955" s="90"/>
      <c r="BZ955" s="90"/>
      <c r="CA955" s="90"/>
    </row>
    <row r="956" spans="1:79" s="86" customFormat="1" ht="39" customHeight="1" x14ac:dyDescent="0.2">
      <c r="A956" s="150"/>
      <c r="B956" s="95"/>
      <c r="C956" s="95"/>
      <c r="D956" s="131"/>
      <c r="E956" s="160"/>
      <c r="F956" s="90"/>
      <c r="G956" s="90"/>
      <c r="H956" s="90"/>
      <c r="I956" s="90"/>
      <c r="J956" s="90"/>
      <c r="K956" s="90"/>
      <c r="L956" s="90"/>
      <c r="M956" s="90"/>
      <c r="N956" s="90"/>
      <c r="O956" s="90"/>
      <c r="P956" s="90"/>
      <c r="Q956" s="90"/>
      <c r="R956" s="90"/>
      <c r="S956" s="90"/>
      <c r="T956" s="90"/>
      <c r="U956" s="90"/>
      <c r="V956" s="90"/>
      <c r="W956" s="90"/>
      <c r="X956" s="90"/>
      <c r="Y956" s="90"/>
      <c r="Z956" s="90"/>
      <c r="AA956" s="90"/>
      <c r="AB956" s="90"/>
      <c r="AC956" s="90"/>
      <c r="AD956" s="90"/>
      <c r="AE956" s="90"/>
      <c r="AF956" s="90"/>
      <c r="AG956" s="90"/>
      <c r="AH956" s="90"/>
      <c r="AI956" s="90"/>
      <c r="AJ956" s="90"/>
      <c r="AK956" s="90"/>
      <c r="AL956" s="90"/>
      <c r="AM956" s="90"/>
      <c r="AN956" s="90"/>
      <c r="AO956" s="90"/>
      <c r="AP956" s="90"/>
      <c r="AQ956" s="90"/>
      <c r="AR956" s="90"/>
      <c r="AS956" s="90"/>
      <c r="AT956" s="90"/>
      <c r="AU956" s="90"/>
      <c r="AV956" s="90"/>
      <c r="AW956" s="90"/>
      <c r="AX956" s="90"/>
      <c r="AY956" s="90"/>
      <c r="AZ956" s="90"/>
      <c r="BA956" s="90"/>
      <c r="BB956" s="90"/>
      <c r="BC956" s="90"/>
      <c r="BD956" s="90"/>
      <c r="BE956" s="90"/>
      <c r="BF956" s="90"/>
      <c r="BG956" s="90"/>
      <c r="BH956" s="90"/>
      <c r="BI956" s="90"/>
      <c r="BJ956" s="90"/>
      <c r="BK956" s="90"/>
      <c r="BL956" s="90"/>
      <c r="BM956" s="90"/>
      <c r="BN956" s="90"/>
      <c r="BO956" s="90"/>
      <c r="BP956" s="90"/>
      <c r="BQ956" s="90"/>
      <c r="BR956" s="90"/>
      <c r="BS956" s="90"/>
      <c r="BT956" s="90"/>
      <c r="BU956" s="90"/>
      <c r="BV956" s="90"/>
      <c r="BW956" s="90"/>
      <c r="BX956" s="90"/>
      <c r="BY956" s="90"/>
      <c r="BZ956" s="90"/>
      <c r="CA956" s="90"/>
    </row>
    <row r="957" spans="1:79" s="86" customFormat="1" x14ac:dyDescent="0.2">
      <c r="A957" s="150"/>
      <c r="B957" s="95"/>
      <c r="C957" s="95"/>
      <c r="D957" s="131"/>
      <c r="E957" s="160"/>
      <c r="F957" s="90"/>
      <c r="G957" s="90"/>
      <c r="H957" s="90"/>
      <c r="I957" s="90"/>
      <c r="J957" s="90"/>
      <c r="K957" s="90"/>
      <c r="L957" s="90"/>
      <c r="M957" s="90"/>
      <c r="N957" s="90"/>
      <c r="O957" s="90"/>
      <c r="P957" s="90"/>
      <c r="Q957" s="90"/>
      <c r="R957" s="90"/>
      <c r="S957" s="90"/>
      <c r="T957" s="90"/>
      <c r="U957" s="90"/>
      <c r="V957" s="90"/>
      <c r="W957" s="90"/>
      <c r="X957" s="90"/>
      <c r="Y957" s="90"/>
      <c r="Z957" s="90"/>
      <c r="AA957" s="90"/>
      <c r="AB957" s="90"/>
      <c r="AC957" s="90"/>
      <c r="AD957" s="90"/>
      <c r="AE957" s="90"/>
      <c r="AF957" s="90"/>
      <c r="AG957" s="90"/>
      <c r="AH957" s="90"/>
      <c r="AI957" s="90"/>
      <c r="AJ957" s="90"/>
      <c r="AK957" s="90"/>
      <c r="AL957" s="90"/>
      <c r="AM957" s="90"/>
      <c r="AN957" s="90"/>
      <c r="AO957" s="90"/>
      <c r="AP957" s="90"/>
      <c r="AQ957" s="90"/>
      <c r="AR957" s="90"/>
      <c r="AS957" s="90"/>
      <c r="AT957" s="90"/>
      <c r="AU957" s="90"/>
      <c r="AV957" s="90"/>
      <c r="AW957" s="90"/>
      <c r="AX957" s="90"/>
      <c r="AY957" s="90"/>
      <c r="AZ957" s="90"/>
      <c r="BA957" s="90"/>
      <c r="BB957" s="90"/>
      <c r="BC957" s="90"/>
      <c r="BD957" s="90"/>
      <c r="BE957" s="90"/>
      <c r="BF957" s="90"/>
      <c r="BG957" s="90"/>
      <c r="BH957" s="90"/>
      <c r="BI957" s="90"/>
      <c r="BJ957" s="90"/>
      <c r="BK957" s="90"/>
      <c r="BL957" s="90"/>
      <c r="BM957" s="90"/>
      <c r="BN957" s="90"/>
      <c r="BO957" s="90"/>
      <c r="BP957" s="90"/>
      <c r="BQ957" s="90"/>
      <c r="BR957" s="90"/>
      <c r="BS957" s="90"/>
      <c r="BT957" s="90"/>
      <c r="BU957" s="90"/>
      <c r="BV957" s="90"/>
      <c r="BW957" s="90"/>
      <c r="BX957" s="90"/>
      <c r="BY957" s="90"/>
      <c r="BZ957" s="90"/>
      <c r="CA957" s="90"/>
    </row>
    <row r="958" spans="1:79" s="86" customFormat="1" x14ac:dyDescent="0.2">
      <c r="A958" s="150"/>
      <c r="B958" s="95"/>
      <c r="C958" s="95"/>
      <c r="D958" s="131"/>
      <c r="E958" s="160"/>
      <c r="F958" s="90"/>
      <c r="G958" s="90"/>
      <c r="H958" s="90"/>
      <c r="I958" s="90"/>
      <c r="J958" s="90"/>
      <c r="K958" s="90"/>
      <c r="L958" s="90"/>
      <c r="M958" s="90"/>
      <c r="N958" s="90"/>
      <c r="O958" s="90"/>
      <c r="P958" s="90"/>
      <c r="Q958" s="90"/>
      <c r="R958" s="90"/>
      <c r="S958" s="90"/>
      <c r="T958" s="90"/>
      <c r="U958" s="90"/>
      <c r="V958" s="90"/>
      <c r="W958" s="90"/>
      <c r="X958" s="90"/>
      <c r="Y958" s="90"/>
      <c r="Z958" s="90"/>
      <c r="AA958" s="90"/>
      <c r="AB958" s="90"/>
      <c r="AC958" s="90"/>
      <c r="AD958" s="90"/>
      <c r="AE958" s="90"/>
      <c r="AF958" s="90"/>
      <c r="AG958" s="90"/>
      <c r="AH958" s="90"/>
      <c r="AI958" s="90"/>
      <c r="AJ958" s="90"/>
      <c r="AK958" s="90"/>
      <c r="AL958" s="90"/>
      <c r="AM958" s="90"/>
      <c r="AN958" s="90"/>
      <c r="AO958" s="90"/>
      <c r="AP958" s="90"/>
      <c r="AQ958" s="90"/>
      <c r="AR958" s="90"/>
      <c r="AS958" s="90"/>
      <c r="AT958" s="90"/>
      <c r="AU958" s="90"/>
      <c r="AV958" s="90"/>
      <c r="AW958" s="90"/>
      <c r="AX958" s="90"/>
      <c r="AY958" s="90"/>
      <c r="AZ958" s="90"/>
      <c r="BA958" s="90"/>
      <c r="BB958" s="90"/>
      <c r="BC958" s="90"/>
      <c r="BD958" s="90"/>
      <c r="BE958" s="90"/>
      <c r="BF958" s="90"/>
      <c r="BG958" s="90"/>
      <c r="BH958" s="90"/>
      <c r="BI958" s="90"/>
      <c r="BJ958" s="90"/>
      <c r="BK958" s="90"/>
      <c r="BL958" s="90"/>
      <c r="BM958" s="90"/>
      <c r="BN958" s="90"/>
      <c r="BO958" s="90"/>
      <c r="BP958" s="90"/>
      <c r="BQ958" s="90"/>
      <c r="BR958" s="90"/>
      <c r="BS958" s="90"/>
      <c r="BT958" s="90"/>
      <c r="BU958" s="90"/>
      <c r="BV958" s="90"/>
      <c r="BW958" s="90"/>
      <c r="BX958" s="90"/>
      <c r="BY958" s="90"/>
      <c r="BZ958" s="90"/>
      <c r="CA958" s="90"/>
    </row>
    <row r="959" spans="1:79" s="86" customFormat="1" x14ac:dyDescent="0.2">
      <c r="A959" s="150"/>
      <c r="B959" s="95"/>
      <c r="C959" s="95"/>
      <c r="D959" s="131"/>
      <c r="E959" s="160"/>
      <c r="F959" s="90"/>
      <c r="G959" s="90"/>
      <c r="H959" s="90"/>
      <c r="I959" s="90"/>
      <c r="J959" s="90"/>
      <c r="K959" s="90"/>
      <c r="L959" s="90"/>
      <c r="M959" s="90"/>
      <c r="N959" s="90"/>
      <c r="O959" s="90"/>
      <c r="P959" s="90"/>
      <c r="Q959" s="90"/>
      <c r="R959" s="90"/>
      <c r="S959" s="90"/>
      <c r="T959" s="90"/>
      <c r="U959" s="90"/>
      <c r="V959" s="90"/>
      <c r="W959" s="90"/>
      <c r="X959" s="90"/>
      <c r="Y959" s="90"/>
      <c r="Z959" s="90"/>
      <c r="AA959" s="90"/>
      <c r="AB959" s="90"/>
      <c r="AC959" s="90"/>
      <c r="AD959" s="90"/>
      <c r="AE959" s="90"/>
      <c r="AF959" s="90"/>
      <c r="AG959" s="90"/>
      <c r="AH959" s="90"/>
      <c r="AI959" s="90"/>
      <c r="AJ959" s="90"/>
      <c r="AK959" s="90"/>
      <c r="AL959" s="90"/>
      <c r="AM959" s="90"/>
      <c r="AN959" s="90"/>
      <c r="AO959" s="90"/>
      <c r="AP959" s="90"/>
      <c r="AQ959" s="90"/>
      <c r="AR959" s="90"/>
      <c r="AS959" s="90"/>
      <c r="AT959" s="90"/>
      <c r="AU959" s="90"/>
      <c r="AV959" s="90"/>
      <c r="AW959" s="90"/>
      <c r="AX959" s="90"/>
      <c r="AY959" s="90"/>
      <c r="AZ959" s="90"/>
      <c r="BA959" s="90"/>
      <c r="BB959" s="90"/>
      <c r="BC959" s="90"/>
      <c r="BD959" s="90"/>
      <c r="BE959" s="90"/>
      <c r="BF959" s="90"/>
      <c r="BG959" s="90"/>
      <c r="BH959" s="90"/>
      <c r="BI959" s="90"/>
      <c r="BJ959" s="90"/>
      <c r="BK959" s="90"/>
      <c r="BL959" s="90"/>
      <c r="BM959" s="90"/>
      <c r="BN959" s="90"/>
      <c r="BO959" s="90"/>
      <c r="BP959" s="90"/>
      <c r="BQ959" s="90"/>
      <c r="BR959" s="90"/>
      <c r="BS959" s="90"/>
      <c r="BT959" s="90"/>
      <c r="BU959" s="90"/>
      <c r="BV959" s="90"/>
      <c r="BW959" s="90"/>
      <c r="BX959" s="90"/>
      <c r="BY959" s="90"/>
      <c r="BZ959" s="90"/>
      <c r="CA959" s="90"/>
    </row>
    <row r="960" spans="1:79" s="86" customFormat="1" x14ac:dyDescent="0.2">
      <c r="A960" s="150"/>
      <c r="B960" s="95"/>
      <c r="C960" s="95"/>
      <c r="D960" s="131"/>
      <c r="E960" s="160"/>
      <c r="F960" s="90"/>
      <c r="G960" s="90"/>
      <c r="H960" s="90"/>
      <c r="I960" s="90"/>
      <c r="J960" s="90"/>
      <c r="K960" s="90"/>
      <c r="L960" s="90"/>
      <c r="M960" s="90"/>
      <c r="N960" s="90"/>
      <c r="O960" s="90"/>
      <c r="P960" s="90"/>
      <c r="Q960" s="90"/>
      <c r="R960" s="90"/>
      <c r="S960" s="90"/>
      <c r="T960" s="90"/>
      <c r="U960" s="90"/>
      <c r="V960" s="90"/>
      <c r="W960" s="90"/>
      <c r="X960" s="90"/>
      <c r="Y960" s="90"/>
      <c r="Z960" s="90"/>
      <c r="AA960" s="90"/>
      <c r="AB960" s="90"/>
      <c r="AC960" s="90"/>
      <c r="AD960" s="90"/>
      <c r="AE960" s="90"/>
      <c r="AF960" s="90"/>
      <c r="AG960" s="90"/>
      <c r="AH960" s="90"/>
      <c r="AI960" s="90"/>
      <c r="AJ960" s="90"/>
      <c r="AK960" s="90"/>
      <c r="AL960" s="90"/>
      <c r="AM960" s="90"/>
      <c r="AN960" s="90"/>
      <c r="AO960" s="90"/>
      <c r="AP960" s="90"/>
      <c r="AQ960" s="90"/>
      <c r="AR960" s="90"/>
      <c r="AS960" s="90"/>
      <c r="AT960" s="90"/>
      <c r="AU960" s="90"/>
      <c r="AV960" s="90"/>
      <c r="AW960" s="90"/>
      <c r="AX960" s="90"/>
      <c r="AY960" s="90"/>
      <c r="AZ960" s="90"/>
      <c r="BA960" s="90"/>
      <c r="BB960" s="90"/>
      <c r="BC960" s="90"/>
      <c r="BD960" s="90"/>
      <c r="BE960" s="90"/>
      <c r="BF960" s="90"/>
      <c r="BG960" s="90"/>
      <c r="BH960" s="90"/>
      <c r="BI960" s="90"/>
      <c r="BJ960" s="90"/>
      <c r="BK960" s="90"/>
      <c r="BL960" s="90"/>
      <c r="BM960" s="90"/>
      <c r="BN960" s="90"/>
      <c r="BO960" s="90"/>
      <c r="BP960" s="90"/>
      <c r="BQ960" s="90"/>
      <c r="BR960" s="90"/>
      <c r="BS960" s="90"/>
      <c r="BT960" s="90"/>
      <c r="BU960" s="90"/>
      <c r="BV960" s="90"/>
      <c r="BW960" s="90"/>
      <c r="BX960" s="90"/>
      <c r="BY960" s="90"/>
      <c r="BZ960" s="90"/>
      <c r="CA960" s="90"/>
    </row>
    <row r="961" spans="1:79" s="86" customFormat="1" x14ac:dyDescent="0.2">
      <c r="A961" s="150"/>
      <c r="B961" s="95"/>
      <c r="C961" s="95"/>
      <c r="D961" s="131"/>
      <c r="E961" s="160"/>
      <c r="F961" s="90"/>
      <c r="G961" s="90"/>
      <c r="H961" s="90"/>
      <c r="I961" s="90"/>
      <c r="J961" s="90"/>
      <c r="K961" s="90"/>
      <c r="L961" s="90"/>
      <c r="M961" s="90"/>
      <c r="N961" s="90"/>
      <c r="O961" s="90"/>
      <c r="P961" s="90"/>
      <c r="Q961" s="90"/>
      <c r="R961" s="90"/>
      <c r="S961" s="90"/>
      <c r="T961" s="90"/>
      <c r="U961" s="90"/>
      <c r="V961" s="90"/>
      <c r="W961" s="90"/>
      <c r="X961" s="90"/>
      <c r="Y961" s="90"/>
      <c r="Z961" s="90"/>
      <c r="AA961" s="90"/>
      <c r="AB961" s="90"/>
      <c r="AC961" s="90"/>
      <c r="AD961" s="90"/>
      <c r="AE961" s="90"/>
      <c r="AF961" s="90"/>
      <c r="AG961" s="90"/>
      <c r="AH961" s="90"/>
      <c r="AI961" s="90"/>
      <c r="AJ961" s="90"/>
      <c r="AK961" s="90"/>
      <c r="AL961" s="90"/>
      <c r="AM961" s="90"/>
      <c r="AN961" s="90"/>
      <c r="AO961" s="90"/>
      <c r="AP961" s="90"/>
      <c r="AQ961" s="90"/>
      <c r="AR961" s="90"/>
      <c r="AS961" s="90"/>
      <c r="AT961" s="90"/>
      <c r="AU961" s="90"/>
      <c r="AV961" s="90"/>
      <c r="AW961" s="90"/>
      <c r="AX961" s="90"/>
      <c r="AY961" s="90"/>
      <c r="AZ961" s="90"/>
      <c r="BA961" s="90"/>
      <c r="BB961" s="90"/>
      <c r="BC961" s="90"/>
      <c r="BD961" s="90"/>
      <c r="BE961" s="90"/>
      <c r="BF961" s="90"/>
      <c r="BG961" s="90"/>
      <c r="BH961" s="90"/>
      <c r="BI961" s="90"/>
      <c r="BJ961" s="90"/>
      <c r="BK961" s="90"/>
      <c r="BL961" s="90"/>
      <c r="BM961" s="90"/>
      <c r="BN961" s="90"/>
      <c r="BO961" s="90"/>
      <c r="BP961" s="90"/>
      <c r="BQ961" s="90"/>
      <c r="BR961" s="90"/>
      <c r="BS961" s="90"/>
      <c r="BT961" s="90"/>
      <c r="BU961" s="90"/>
      <c r="BV961" s="90"/>
      <c r="BW961" s="90"/>
      <c r="BX961" s="90"/>
      <c r="BY961" s="90"/>
      <c r="BZ961" s="90"/>
      <c r="CA961" s="90"/>
    </row>
    <row r="962" spans="1:79" s="86" customFormat="1" x14ac:dyDescent="0.2">
      <c r="A962" s="150"/>
      <c r="B962" s="95"/>
      <c r="C962" s="95"/>
      <c r="D962" s="131"/>
      <c r="E962" s="160"/>
      <c r="F962" s="90"/>
      <c r="G962" s="90"/>
      <c r="H962" s="90"/>
      <c r="I962" s="90"/>
      <c r="J962" s="90"/>
      <c r="K962" s="90"/>
      <c r="L962" s="90"/>
      <c r="M962" s="90"/>
      <c r="N962" s="90"/>
      <c r="O962" s="90"/>
      <c r="P962" s="90"/>
      <c r="Q962" s="90"/>
      <c r="R962" s="90"/>
      <c r="S962" s="90"/>
      <c r="T962" s="90"/>
      <c r="U962" s="90"/>
      <c r="V962" s="90"/>
      <c r="W962" s="90"/>
      <c r="X962" s="90"/>
      <c r="Y962" s="90"/>
      <c r="Z962" s="90"/>
      <c r="AA962" s="90"/>
      <c r="AB962" s="90"/>
      <c r="AC962" s="90"/>
      <c r="AD962" s="90"/>
      <c r="AE962" s="90"/>
      <c r="AF962" s="90"/>
      <c r="AG962" s="90"/>
      <c r="AH962" s="90"/>
      <c r="AI962" s="90"/>
      <c r="AJ962" s="90"/>
      <c r="AK962" s="90"/>
      <c r="AL962" s="90"/>
      <c r="AM962" s="90"/>
      <c r="AN962" s="90"/>
      <c r="AO962" s="90"/>
      <c r="AP962" s="90"/>
      <c r="AQ962" s="90"/>
      <c r="AR962" s="90"/>
      <c r="AS962" s="90"/>
      <c r="AT962" s="90"/>
      <c r="AU962" s="90"/>
      <c r="AV962" s="90"/>
      <c r="AW962" s="90"/>
      <c r="AX962" s="90"/>
      <c r="AY962" s="90"/>
      <c r="AZ962" s="90"/>
      <c r="BA962" s="90"/>
      <c r="BB962" s="90"/>
      <c r="BC962" s="90"/>
      <c r="BD962" s="90"/>
      <c r="BE962" s="90"/>
      <c r="BF962" s="90"/>
      <c r="BG962" s="90"/>
      <c r="BH962" s="90"/>
      <c r="BI962" s="90"/>
      <c r="BJ962" s="90"/>
      <c r="BK962" s="90"/>
      <c r="BL962" s="90"/>
      <c r="BM962" s="90"/>
      <c r="BN962" s="90"/>
      <c r="BO962" s="90"/>
      <c r="BP962" s="90"/>
      <c r="BQ962" s="90"/>
      <c r="BR962" s="90"/>
      <c r="BS962" s="90"/>
      <c r="BT962" s="90"/>
      <c r="BU962" s="90"/>
      <c r="BV962" s="90"/>
      <c r="BW962" s="90"/>
      <c r="BX962" s="90"/>
      <c r="BY962" s="90"/>
      <c r="BZ962" s="90"/>
      <c r="CA962" s="90"/>
    </row>
    <row r="963" spans="1:79" s="86" customFormat="1" x14ac:dyDescent="0.2">
      <c r="A963" s="150"/>
      <c r="B963" s="95"/>
      <c r="C963" s="95"/>
      <c r="D963" s="131"/>
      <c r="E963" s="160"/>
      <c r="F963" s="90"/>
      <c r="G963" s="90"/>
      <c r="H963" s="90"/>
      <c r="I963" s="90"/>
      <c r="J963" s="90"/>
      <c r="K963" s="90"/>
      <c r="L963" s="90"/>
      <c r="M963" s="90"/>
      <c r="N963" s="90"/>
      <c r="O963" s="90"/>
      <c r="P963" s="90"/>
      <c r="Q963" s="90"/>
      <c r="R963" s="90"/>
      <c r="S963" s="90"/>
      <c r="T963" s="90"/>
      <c r="U963" s="90"/>
      <c r="V963" s="90"/>
      <c r="W963" s="90"/>
      <c r="X963" s="90"/>
      <c r="Y963" s="90"/>
      <c r="Z963" s="90"/>
      <c r="AA963" s="90"/>
      <c r="AB963" s="90"/>
      <c r="AC963" s="90"/>
      <c r="AD963" s="90"/>
      <c r="AE963" s="90"/>
      <c r="AF963" s="90"/>
      <c r="AG963" s="90"/>
      <c r="AH963" s="90"/>
      <c r="AI963" s="90"/>
      <c r="AJ963" s="90"/>
      <c r="AK963" s="90"/>
      <c r="AL963" s="90"/>
      <c r="AM963" s="90"/>
      <c r="AN963" s="90"/>
      <c r="AO963" s="90"/>
      <c r="AP963" s="90"/>
      <c r="AQ963" s="90"/>
      <c r="AR963" s="90"/>
      <c r="AS963" s="90"/>
      <c r="AT963" s="90"/>
      <c r="AU963" s="90"/>
      <c r="AV963" s="90"/>
      <c r="AW963" s="90"/>
      <c r="AX963" s="90"/>
      <c r="AY963" s="90"/>
      <c r="AZ963" s="90"/>
      <c r="BA963" s="90"/>
      <c r="BB963" s="90"/>
      <c r="BC963" s="90"/>
      <c r="BD963" s="90"/>
      <c r="BE963" s="90"/>
      <c r="BF963" s="90"/>
      <c r="BG963" s="90"/>
      <c r="BH963" s="90"/>
      <c r="BI963" s="90"/>
      <c r="BJ963" s="90"/>
      <c r="BK963" s="90"/>
      <c r="BL963" s="90"/>
      <c r="BM963" s="90"/>
      <c r="BN963" s="90"/>
      <c r="BO963" s="90"/>
      <c r="BP963" s="90"/>
      <c r="BQ963" s="90"/>
      <c r="BR963" s="90"/>
      <c r="BS963" s="90"/>
      <c r="BT963" s="90"/>
      <c r="BU963" s="90"/>
      <c r="BV963" s="90"/>
      <c r="BW963" s="90"/>
      <c r="BX963" s="90"/>
      <c r="BY963" s="90"/>
      <c r="BZ963" s="90"/>
      <c r="CA963" s="90"/>
    </row>
    <row r="964" spans="1:79" s="86" customFormat="1" x14ac:dyDescent="0.2">
      <c r="A964" s="150"/>
      <c r="B964" s="95"/>
      <c r="C964" s="95"/>
      <c r="D964" s="131"/>
      <c r="E964" s="160"/>
      <c r="F964" s="90"/>
      <c r="G964" s="90"/>
      <c r="H964" s="90"/>
      <c r="I964" s="90"/>
      <c r="J964" s="90"/>
      <c r="K964" s="90"/>
      <c r="L964" s="90"/>
      <c r="M964" s="90"/>
      <c r="N964" s="90"/>
      <c r="O964" s="90"/>
      <c r="P964" s="90"/>
      <c r="Q964" s="90"/>
      <c r="R964" s="90"/>
      <c r="S964" s="90"/>
      <c r="T964" s="90"/>
      <c r="U964" s="90"/>
      <c r="V964" s="90"/>
      <c r="W964" s="90"/>
      <c r="X964" s="90"/>
      <c r="Y964" s="90"/>
      <c r="Z964" s="90"/>
      <c r="AA964" s="90"/>
      <c r="AB964" s="90"/>
      <c r="AC964" s="90"/>
      <c r="AD964" s="90"/>
      <c r="AE964" s="90"/>
      <c r="AF964" s="90"/>
      <c r="AG964" s="90"/>
      <c r="AH964" s="90"/>
      <c r="AI964" s="90"/>
      <c r="AJ964" s="90"/>
      <c r="AK964" s="90"/>
      <c r="AL964" s="90"/>
      <c r="AM964" s="90"/>
      <c r="AN964" s="90"/>
      <c r="AO964" s="90"/>
      <c r="AP964" s="90"/>
      <c r="AQ964" s="90"/>
      <c r="AR964" s="90"/>
      <c r="AS964" s="90"/>
      <c r="AT964" s="90"/>
      <c r="AU964" s="90"/>
      <c r="AV964" s="90"/>
      <c r="AW964" s="90"/>
      <c r="AX964" s="90"/>
      <c r="AY964" s="90"/>
      <c r="AZ964" s="90"/>
      <c r="BA964" s="90"/>
      <c r="BB964" s="90"/>
      <c r="BC964" s="90"/>
      <c r="BD964" s="90"/>
      <c r="BE964" s="90"/>
      <c r="BF964" s="90"/>
      <c r="BG964" s="90"/>
      <c r="BH964" s="90"/>
      <c r="BI964" s="90"/>
      <c r="BJ964" s="90"/>
      <c r="BK964" s="90"/>
      <c r="BL964" s="90"/>
      <c r="BM964" s="90"/>
      <c r="BN964" s="90"/>
      <c r="BO964" s="90"/>
      <c r="BP964" s="90"/>
      <c r="BQ964" s="90"/>
      <c r="BR964" s="90"/>
      <c r="BS964" s="90"/>
      <c r="BT964" s="90"/>
      <c r="BU964" s="90"/>
      <c r="BV964" s="90"/>
      <c r="BW964" s="90"/>
      <c r="BX964" s="90"/>
      <c r="BY964" s="90"/>
      <c r="BZ964" s="90"/>
      <c r="CA964" s="90"/>
    </row>
    <row r="965" spans="1:79" s="86" customFormat="1" x14ac:dyDescent="0.2">
      <c r="A965" s="150"/>
      <c r="B965" s="95"/>
      <c r="C965" s="95"/>
      <c r="D965" s="131"/>
      <c r="E965" s="160"/>
      <c r="F965" s="90"/>
      <c r="G965" s="90"/>
      <c r="H965" s="90"/>
      <c r="I965" s="90"/>
      <c r="J965" s="90"/>
      <c r="K965" s="90"/>
      <c r="L965" s="90"/>
      <c r="M965" s="90"/>
      <c r="N965" s="90"/>
      <c r="O965" s="90"/>
      <c r="P965" s="90"/>
      <c r="Q965" s="90"/>
      <c r="R965" s="90"/>
      <c r="S965" s="90"/>
      <c r="T965" s="90"/>
      <c r="U965" s="90"/>
      <c r="V965" s="90"/>
      <c r="W965" s="90"/>
      <c r="X965" s="90"/>
      <c r="Y965" s="90"/>
      <c r="Z965" s="90"/>
      <c r="AA965" s="90"/>
      <c r="AB965" s="90"/>
      <c r="AC965" s="90"/>
      <c r="AD965" s="90"/>
      <c r="AE965" s="90"/>
      <c r="AF965" s="90"/>
      <c r="AG965" s="90"/>
      <c r="AH965" s="90"/>
      <c r="AI965" s="90"/>
      <c r="AJ965" s="90"/>
      <c r="AK965" s="90"/>
      <c r="AL965" s="90"/>
      <c r="AM965" s="90"/>
      <c r="AN965" s="90"/>
      <c r="AO965" s="90"/>
      <c r="AP965" s="90"/>
      <c r="AQ965" s="90"/>
      <c r="AR965" s="90"/>
      <c r="AS965" s="90"/>
      <c r="AT965" s="90"/>
      <c r="AU965" s="90"/>
      <c r="AV965" s="90"/>
      <c r="AW965" s="90"/>
      <c r="AX965" s="90"/>
      <c r="AY965" s="90"/>
      <c r="AZ965" s="90"/>
      <c r="BA965" s="90"/>
      <c r="BB965" s="90"/>
      <c r="BC965" s="90"/>
      <c r="BD965" s="90"/>
      <c r="BE965" s="90"/>
      <c r="BF965" s="90"/>
      <c r="BG965" s="90"/>
      <c r="BH965" s="90"/>
      <c r="BI965" s="90"/>
      <c r="BJ965" s="90"/>
      <c r="BK965" s="90"/>
      <c r="BL965" s="90"/>
      <c r="BM965" s="90"/>
      <c r="BN965" s="90"/>
      <c r="BO965" s="90"/>
      <c r="BP965" s="90"/>
      <c r="BQ965" s="90"/>
      <c r="BR965" s="90"/>
      <c r="BS965" s="90"/>
      <c r="BT965" s="90"/>
      <c r="BU965" s="90"/>
      <c r="BV965" s="90"/>
      <c r="BW965" s="90"/>
      <c r="BX965" s="90"/>
      <c r="BY965" s="90"/>
      <c r="BZ965" s="90"/>
      <c r="CA965" s="90"/>
    </row>
    <row r="966" spans="1:79" s="86" customFormat="1" x14ac:dyDescent="0.2">
      <c r="A966" s="150"/>
      <c r="B966" s="95"/>
      <c r="C966" s="95"/>
      <c r="D966" s="131"/>
      <c r="E966" s="160"/>
      <c r="F966" s="90"/>
      <c r="G966" s="90"/>
      <c r="H966" s="90"/>
      <c r="I966" s="90"/>
      <c r="J966" s="90"/>
      <c r="K966" s="90"/>
      <c r="L966" s="90"/>
      <c r="M966" s="90"/>
      <c r="N966" s="90"/>
      <c r="O966" s="90"/>
      <c r="P966" s="90"/>
      <c r="Q966" s="90"/>
      <c r="R966" s="90"/>
      <c r="S966" s="90"/>
      <c r="T966" s="90"/>
      <c r="U966" s="90"/>
      <c r="V966" s="90"/>
      <c r="W966" s="90"/>
      <c r="X966" s="90"/>
      <c r="Y966" s="90"/>
      <c r="Z966" s="90"/>
      <c r="AA966" s="90"/>
      <c r="AB966" s="90"/>
      <c r="AC966" s="90"/>
      <c r="AD966" s="90"/>
      <c r="AE966" s="90"/>
      <c r="AF966" s="90"/>
      <c r="AG966" s="90"/>
      <c r="AH966" s="90"/>
      <c r="AI966" s="90"/>
      <c r="AJ966" s="90"/>
      <c r="AK966" s="90"/>
      <c r="AL966" s="90"/>
      <c r="AM966" s="90"/>
      <c r="AN966" s="90"/>
      <c r="AO966" s="90"/>
      <c r="AP966" s="90"/>
      <c r="AQ966" s="90"/>
      <c r="AR966" s="90"/>
      <c r="AS966" s="90"/>
      <c r="AT966" s="90"/>
      <c r="AU966" s="90"/>
      <c r="AV966" s="90"/>
      <c r="AW966" s="90"/>
      <c r="AX966" s="90"/>
      <c r="AY966" s="90"/>
      <c r="AZ966" s="90"/>
      <c r="BA966" s="90"/>
      <c r="BB966" s="90"/>
      <c r="BC966" s="90"/>
      <c r="BD966" s="90"/>
      <c r="BE966" s="90"/>
      <c r="BF966" s="90"/>
      <c r="BG966" s="90"/>
      <c r="BH966" s="90"/>
      <c r="BI966" s="90"/>
      <c r="BJ966" s="90"/>
      <c r="BK966" s="90"/>
      <c r="BL966" s="90"/>
      <c r="BM966" s="90"/>
      <c r="BN966" s="90"/>
      <c r="BO966" s="90"/>
      <c r="BP966" s="90"/>
      <c r="BQ966" s="90"/>
      <c r="BR966" s="90"/>
      <c r="BS966" s="90"/>
      <c r="BT966" s="90"/>
      <c r="BU966" s="90"/>
      <c r="BV966" s="90"/>
      <c r="BW966" s="90"/>
      <c r="BX966" s="90"/>
      <c r="BY966" s="90"/>
      <c r="BZ966" s="90"/>
      <c r="CA966" s="90"/>
    </row>
    <row r="967" spans="1:79" s="86" customFormat="1" x14ac:dyDescent="0.2">
      <c r="A967" s="150"/>
      <c r="B967" s="95"/>
      <c r="C967" s="95"/>
      <c r="D967" s="131"/>
      <c r="E967" s="160"/>
      <c r="F967" s="90"/>
      <c r="G967" s="90"/>
      <c r="H967" s="90"/>
      <c r="I967" s="90"/>
      <c r="J967" s="90"/>
      <c r="K967" s="90"/>
      <c r="L967" s="90"/>
      <c r="M967" s="90"/>
      <c r="N967" s="90"/>
      <c r="O967" s="90"/>
      <c r="P967" s="90"/>
      <c r="Q967" s="90"/>
      <c r="R967" s="90"/>
      <c r="S967" s="90"/>
      <c r="T967" s="90"/>
      <c r="U967" s="90"/>
      <c r="V967" s="90"/>
      <c r="W967" s="90"/>
      <c r="X967" s="90"/>
      <c r="Y967" s="90"/>
      <c r="Z967" s="90"/>
      <c r="AA967" s="90"/>
      <c r="AB967" s="90"/>
      <c r="AC967" s="90"/>
      <c r="AD967" s="90"/>
      <c r="AE967" s="90"/>
      <c r="AF967" s="90"/>
      <c r="AG967" s="90"/>
      <c r="AH967" s="90"/>
      <c r="AI967" s="90"/>
      <c r="AJ967" s="90"/>
      <c r="AK967" s="90"/>
      <c r="AL967" s="90"/>
      <c r="AM967" s="90"/>
      <c r="AN967" s="90"/>
      <c r="AO967" s="90"/>
      <c r="AP967" s="90"/>
      <c r="AQ967" s="90"/>
      <c r="AR967" s="90"/>
      <c r="AS967" s="90"/>
      <c r="AT967" s="90"/>
      <c r="AU967" s="90"/>
      <c r="AV967" s="90"/>
      <c r="AW967" s="90"/>
      <c r="AX967" s="90"/>
      <c r="AY967" s="90"/>
      <c r="AZ967" s="90"/>
      <c r="BA967" s="90"/>
      <c r="BB967" s="90"/>
      <c r="BC967" s="90"/>
      <c r="BD967" s="90"/>
      <c r="BE967" s="90"/>
      <c r="BF967" s="90"/>
      <c r="BG967" s="90"/>
      <c r="BH967" s="90"/>
      <c r="BI967" s="90"/>
      <c r="BJ967" s="90"/>
      <c r="BK967" s="90"/>
      <c r="BL967" s="90"/>
      <c r="BM967" s="90"/>
      <c r="BN967" s="90"/>
      <c r="BO967" s="90"/>
      <c r="BP967" s="90"/>
      <c r="BQ967" s="90"/>
      <c r="BR967" s="90"/>
      <c r="BS967" s="90"/>
      <c r="BT967" s="90"/>
      <c r="BU967" s="90"/>
      <c r="BV967" s="90"/>
      <c r="BW967" s="90"/>
      <c r="BX967" s="90"/>
      <c r="BY967" s="90"/>
      <c r="BZ967" s="90"/>
      <c r="CA967" s="90"/>
    </row>
    <row r="968" spans="1:79" s="86" customFormat="1" x14ac:dyDescent="0.2">
      <c r="A968" s="150"/>
      <c r="B968" s="95"/>
      <c r="C968" s="95"/>
      <c r="D968" s="131"/>
      <c r="E968" s="160"/>
      <c r="F968" s="90"/>
      <c r="G968" s="90"/>
      <c r="H968" s="90"/>
      <c r="I968" s="90"/>
      <c r="J968" s="90"/>
      <c r="K968" s="90"/>
      <c r="L968" s="90"/>
      <c r="M968" s="90"/>
      <c r="N968" s="90"/>
      <c r="O968" s="90"/>
      <c r="P968" s="90"/>
      <c r="Q968" s="90"/>
      <c r="R968" s="90"/>
      <c r="S968" s="90"/>
      <c r="T968" s="90"/>
      <c r="U968" s="90"/>
      <c r="V968" s="90"/>
      <c r="W968" s="90"/>
      <c r="X968" s="90"/>
      <c r="Y968" s="90"/>
      <c r="Z968" s="90"/>
      <c r="AA968" s="90"/>
      <c r="AB968" s="90"/>
      <c r="AC968" s="90"/>
      <c r="AD968" s="90"/>
      <c r="AE968" s="90"/>
      <c r="AF968" s="90"/>
      <c r="AG968" s="90"/>
      <c r="AH968" s="90"/>
      <c r="AI968" s="90"/>
      <c r="AJ968" s="90"/>
      <c r="AK968" s="90"/>
      <c r="AL968" s="90"/>
      <c r="AM968" s="90"/>
      <c r="AN968" s="90"/>
      <c r="AO968" s="90"/>
      <c r="AP968" s="90"/>
      <c r="AQ968" s="90"/>
      <c r="AR968" s="90"/>
      <c r="AS968" s="90"/>
      <c r="AT968" s="90"/>
      <c r="AU968" s="90"/>
      <c r="AV968" s="90"/>
      <c r="AW968" s="90"/>
      <c r="AX968" s="90"/>
      <c r="AY968" s="90"/>
      <c r="AZ968" s="90"/>
      <c r="BA968" s="90"/>
      <c r="BB968" s="90"/>
      <c r="BC968" s="90"/>
      <c r="BD968" s="90"/>
      <c r="BE968" s="90"/>
      <c r="BF968" s="90"/>
      <c r="BG968" s="90"/>
      <c r="BH968" s="90"/>
      <c r="BI968" s="90"/>
      <c r="BJ968" s="90"/>
      <c r="BK968" s="90"/>
      <c r="BL968" s="90"/>
      <c r="BM968" s="90"/>
      <c r="BN968" s="90"/>
      <c r="BO968" s="90"/>
      <c r="BP968" s="90"/>
      <c r="BQ968" s="90"/>
      <c r="BR968" s="90"/>
      <c r="BS968" s="90"/>
      <c r="BT968" s="90"/>
      <c r="BU968" s="90"/>
      <c r="BV968" s="90"/>
      <c r="BW968" s="90"/>
      <c r="BX968" s="90"/>
      <c r="BY968" s="90"/>
      <c r="BZ968" s="90"/>
      <c r="CA968" s="90"/>
    </row>
    <row r="969" spans="1:79" s="86" customFormat="1" x14ac:dyDescent="0.2">
      <c r="A969" s="150"/>
      <c r="B969" s="95"/>
      <c r="C969" s="95"/>
      <c r="D969" s="131"/>
      <c r="E969" s="160"/>
      <c r="F969" s="90"/>
      <c r="G969" s="90"/>
      <c r="H969" s="90"/>
      <c r="I969" s="90"/>
      <c r="J969" s="90"/>
      <c r="K969" s="90"/>
      <c r="L969" s="90"/>
      <c r="M969" s="90"/>
      <c r="N969" s="90"/>
      <c r="O969" s="90"/>
      <c r="P969" s="90"/>
      <c r="Q969" s="90"/>
      <c r="R969" s="90"/>
      <c r="S969" s="90"/>
      <c r="T969" s="90"/>
      <c r="U969" s="90"/>
      <c r="V969" s="90"/>
      <c r="W969" s="90"/>
      <c r="X969" s="90"/>
      <c r="Y969" s="90"/>
      <c r="Z969" s="90"/>
      <c r="AA969" s="90"/>
      <c r="AB969" s="90"/>
      <c r="AC969" s="90"/>
      <c r="AD969" s="90"/>
      <c r="AE969" s="90"/>
      <c r="AF969" s="90"/>
      <c r="AG969" s="90"/>
      <c r="AH969" s="90"/>
      <c r="AI969" s="90"/>
      <c r="AJ969" s="90"/>
      <c r="AK969" s="90"/>
      <c r="AL969" s="90"/>
      <c r="AM969" s="90"/>
      <c r="AN969" s="90"/>
      <c r="AO969" s="90"/>
      <c r="AP969" s="90"/>
      <c r="AQ969" s="90"/>
      <c r="AR969" s="90"/>
      <c r="AS969" s="90"/>
      <c r="AT969" s="90"/>
      <c r="AU969" s="90"/>
      <c r="AV969" s="90"/>
      <c r="AW969" s="90"/>
      <c r="AX969" s="90"/>
      <c r="AY969" s="90"/>
      <c r="AZ969" s="90"/>
      <c r="BA969" s="90"/>
      <c r="BB969" s="90"/>
      <c r="BC969" s="90"/>
      <c r="BD969" s="90"/>
      <c r="BE969" s="90"/>
      <c r="BF969" s="90"/>
      <c r="BG969" s="90"/>
      <c r="BH969" s="90"/>
      <c r="BI969" s="90"/>
      <c r="BJ969" s="90"/>
      <c r="BK969" s="90"/>
      <c r="BL969" s="90"/>
      <c r="BM969" s="90"/>
      <c r="BN969" s="90"/>
      <c r="BO969" s="90"/>
      <c r="BP969" s="90"/>
      <c r="BQ969" s="90"/>
      <c r="BR969" s="90"/>
      <c r="BS969" s="90"/>
      <c r="BT969" s="90"/>
      <c r="BU969" s="90"/>
      <c r="BV969" s="90"/>
      <c r="BW969" s="90"/>
      <c r="BX969" s="90"/>
      <c r="BY969" s="90"/>
      <c r="BZ969" s="90"/>
      <c r="CA969" s="90"/>
    </row>
    <row r="970" spans="1:79" s="86" customFormat="1" x14ac:dyDescent="0.2">
      <c r="A970" s="150"/>
      <c r="B970" s="95"/>
      <c r="C970" s="95"/>
      <c r="D970" s="131"/>
      <c r="E970" s="160"/>
      <c r="F970" s="90"/>
      <c r="G970" s="90"/>
      <c r="H970" s="90"/>
      <c r="I970" s="90"/>
      <c r="J970" s="90"/>
      <c r="K970" s="90"/>
      <c r="L970" s="90"/>
      <c r="M970" s="90"/>
      <c r="N970" s="90"/>
      <c r="O970" s="90"/>
      <c r="P970" s="90"/>
      <c r="Q970" s="90"/>
      <c r="R970" s="90"/>
      <c r="S970" s="90"/>
      <c r="T970" s="90"/>
      <c r="U970" s="90"/>
      <c r="V970" s="90"/>
      <c r="W970" s="90"/>
      <c r="X970" s="90"/>
      <c r="Y970" s="90"/>
      <c r="Z970" s="90"/>
      <c r="AA970" s="90"/>
      <c r="AB970" s="90"/>
      <c r="AC970" s="90"/>
      <c r="AD970" s="90"/>
      <c r="AE970" s="90"/>
      <c r="AF970" s="90"/>
      <c r="AG970" s="90"/>
      <c r="AH970" s="90"/>
      <c r="AI970" s="90"/>
      <c r="AJ970" s="90"/>
      <c r="AK970" s="90"/>
      <c r="AL970" s="90"/>
      <c r="AM970" s="90"/>
      <c r="AN970" s="90"/>
      <c r="AO970" s="90"/>
      <c r="AP970" s="90"/>
      <c r="AQ970" s="90"/>
      <c r="AR970" s="90"/>
      <c r="AS970" s="90"/>
      <c r="AT970" s="90"/>
      <c r="AU970" s="90"/>
      <c r="AV970" s="90"/>
      <c r="AW970" s="90"/>
      <c r="AX970" s="90"/>
      <c r="AY970" s="90"/>
      <c r="AZ970" s="90"/>
      <c r="BA970" s="90"/>
      <c r="BB970" s="90"/>
      <c r="BC970" s="90"/>
      <c r="BD970" s="90"/>
      <c r="BE970" s="90"/>
      <c r="BF970" s="90"/>
      <c r="BG970" s="90"/>
      <c r="BH970" s="90"/>
      <c r="BI970" s="90"/>
      <c r="BJ970" s="90"/>
      <c r="BK970" s="90"/>
      <c r="BL970" s="90"/>
      <c r="BM970" s="90"/>
      <c r="BN970" s="90"/>
      <c r="BO970" s="90"/>
      <c r="BP970" s="90"/>
      <c r="BQ970" s="90"/>
      <c r="BR970" s="90"/>
      <c r="BS970" s="90"/>
      <c r="BT970" s="90"/>
      <c r="BU970" s="90"/>
      <c r="BV970" s="90"/>
      <c r="BW970" s="90"/>
      <c r="BX970" s="90"/>
      <c r="BY970" s="90"/>
      <c r="BZ970" s="90"/>
      <c r="CA970" s="90"/>
    </row>
    <row r="971" spans="1:79" s="86" customFormat="1" x14ac:dyDescent="0.2">
      <c r="A971" s="150"/>
      <c r="B971" s="95"/>
      <c r="C971" s="95"/>
      <c r="D971" s="131"/>
      <c r="E971" s="160"/>
      <c r="F971" s="90"/>
      <c r="G971" s="90"/>
      <c r="H971" s="90"/>
      <c r="I971" s="90"/>
      <c r="J971" s="90"/>
      <c r="K971" s="90"/>
      <c r="L971" s="90"/>
      <c r="M971" s="90"/>
      <c r="N971" s="90"/>
      <c r="O971" s="90"/>
      <c r="P971" s="90"/>
      <c r="Q971" s="90"/>
      <c r="R971" s="90"/>
      <c r="S971" s="90"/>
      <c r="T971" s="90"/>
      <c r="U971" s="90"/>
      <c r="V971" s="90"/>
      <c r="W971" s="90"/>
      <c r="X971" s="90"/>
      <c r="Y971" s="90"/>
      <c r="Z971" s="90"/>
      <c r="AA971" s="90"/>
      <c r="AB971" s="90"/>
      <c r="AC971" s="90"/>
      <c r="AD971" s="90"/>
      <c r="AE971" s="90"/>
      <c r="AF971" s="90"/>
      <c r="AG971" s="90"/>
      <c r="AH971" s="90"/>
      <c r="AI971" s="90"/>
      <c r="AJ971" s="90"/>
      <c r="AK971" s="90"/>
      <c r="AL971" s="90"/>
      <c r="AM971" s="90"/>
      <c r="AN971" s="90"/>
      <c r="AO971" s="90"/>
      <c r="AP971" s="90"/>
      <c r="AQ971" s="90"/>
      <c r="AR971" s="90"/>
      <c r="AS971" s="90"/>
      <c r="AT971" s="90"/>
      <c r="AU971" s="90"/>
      <c r="AV971" s="90"/>
      <c r="AW971" s="90"/>
      <c r="AX971" s="90"/>
      <c r="AY971" s="90"/>
      <c r="AZ971" s="90"/>
      <c r="BA971" s="90"/>
      <c r="BB971" s="90"/>
      <c r="BC971" s="90"/>
      <c r="BD971" s="90"/>
      <c r="BE971" s="90"/>
      <c r="BF971" s="90"/>
      <c r="BG971" s="90"/>
      <c r="BH971" s="90"/>
      <c r="BI971" s="90"/>
      <c r="BJ971" s="90"/>
      <c r="BK971" s="90"/>
      <c r="BL971" s="90"/>
      <c r="BM971" s="90"/>
      <c r="BN971" s="90"/>
      <c r="BO971" s="90"/>
      <c r="BP971" s="90"/>
      <c r="BQ971" s="90"/>
      <c r="BR971" s="90"/>
      <c r="BS971" s="90"/>
      <c r="BT971" s="90"/>
      <c r="BU971" s="90"/>
      <c r="BV971" s="90"/>
      <c r="BW971" s="90"/>
      <c r="BX971" s="90"/>
      <c r="BY971" s="90"/>
      <c r="BZ971" s="90"/>
      <c r="CA971" s="90"/>
    </row>
    <row r="972" spans="1:79" s="86" customFormat="1" x14ac:dyDescent="0.2">
      <c r="A972" s="150"/>
      <c r="B972" s="95"/>
      <c r="C972" s="95"/>
      <c r="D972" s="131"/>
      <c r="E972" s="160"/>
      <c r="F972" s="90"/>
      <c r="G972" s="90"/>
      <c r="H972" s="90"/>
      <c r="I972" s="90"/>
      <c r="J972" s="90"/>
      <c r="K972" s="90"/>
      <c r="L972" s="90"/>
      <c r="M972" s="90"/>
      <c r="N972" s="90"/>
      <c r="O972" s="90"/>
      <c r="P972" s="90"/>
      <c r="Q972" s="90"/>
      <c r="R972" s="90"/>
      <c r="S972" s="90"/>
      <c r="T972" s="90"/>
      <c r="U972" s="90"/>
      <c r="V972" s="90"/>
      <c r="W972" s="90"/>
      <c r="X972" s="90"/>
      <c r="Y972" s="90"/>
      <c r="Z972" s="90"/>
      <c r="AA972" s="90"/>
      <c r="AB972" s="90"/>
      <c r="AC972" s="90"/>
      <c r="AD972" s="90"/>
      <c r="AE972" s="90"/>
      <c r="AF972" s="90"/>
      <c r="AG972" s="90"/>
      <c r="AH972" s="90"/>
      <c r="AI972" s="90"/>
      <c r="AJ972" s="90"/>
      <c r="AK972" s="90"/>
      <c r="AL972" s="90"/>
      <c r="AM972" s="90"/>
      <c r="AN972" s="90"/>
      <c r="AO972" s="90"/>
      <c r="AP972" s="90"/>
      <c r="AQ972" s="90"/>
      <c r="AR972" s="90"/>
      <c r="AS972" s="90"/>
      <c r="AT972" s="90"/>
      <c r="AU972" s="90"/>
      <c r="AV972" s="90"/>
      <c r="AW972" s="90"/>
      <c r="AX972" s="90"/>
      <c r="AY972" s="90"/>
      <c r="AZ972" s="90"/>
      <c r="BA972" s="90"/>
      <c r="BB972" s="90"/>
      <c r="BC972" s="90"/>
      <c r="BD972" s="90"/>
      <c r="BE972" s="90"/>
      <c r="BF972" s="90"/>
      <c r="BG972" s="90"/>
      <c r="BH972" s="90"/>
      <c r="BI972" s="90"/>
      <c r="BJ972" s="90"/>
      <c r="BK972" s="90"/>
      <c r="BL972" s="90"/>
      <c r="BM972" s="90"/>
      <c r="BN972" s="90"/>
      <c r="BO972" s="90"/>
      <c r="BP972" s="90"/>
      <c r="BQ972" s="90"/>
      <c r="BR972" s="90"/>
      <c r="BS972" s="90"/>
      <c r="BT972" s="90"/>
      <c r="BU972" s="90"/>
      <c r="BV972" s="90"/>
      <c r="BW972" s="90"/>
      <c r="BX972" s="90"/>
      <c r="BY972" s="90"/>
      <c r="BZ972" s="90"/>
      <c r="CA972" s="90"/>
    </row>
    <row r="973" spans="1:79" s="86" customFormat="1" x14ac:dyDescent="0.2">
      <c r="A973" s="150"/>
      <c r="B973" s="95"/>
      <c r="C973" s="95"/>
      <c r="D973" s="131"/>
      <c r="E973" s="160"/>
      <c r="F973" s="90"/>
      <c r="G973" s="90"/>
      <c r="H973" s="90"/>
      <c r="I973" s="90"/>
      <c r="J973" s="90"/>
      <c r="K973" s="90"/>
      <c r="L973" s="90"/>
      <c r="M973" s="90"/>
      <c r="N973" s="90"/>
      <c r="O973" s="90"/>
      <c r="P973" s="90"/>
      <c r="Q973" s="90"/>
      <c r="R973" s="90"/>
      <c r="S973" s="90"/>
      <c r="T973" s="90"/>
      <c r="U973" s="90"/>
      <c r="V973" s="90"/>
      <c r="W973" s="90"/>
      <c r="X973" s="90"/>
      <c r="Y973" s="90"/>
      <c r="Z973" s="90"/>
      <c r="AA973" s="90"/>
      <c r="AB973" s="90"/>
      <c r="AC973" s="90"/>
      <c r="AD973" s="90"/>
      <c r="AE973" s="90"/>
      <c r="AF973" s="90"/>
      <c r="AG973" s="90"/>
      <c r="AH973" s="90"/>
      <c r="AI973" s="90"/>
      <c r="AJ973" s="90"/>
      <c r="AK973" s="90"/>
      <c r="AL973" s="90"/>
      <c r="AM973" s="90"/>
      <c r="AN973" s="90"/>
      <c r="AO973" s="90"/>
      <c r="AP973" s="90"/>
      <c r="AQ973" s="90"/>
      <c r="AR973" s="90"/>
      <c r="AS973" s="90"/>
      <c r="AT973" s="90"/>
      <c r="AU973" s="90"/>
      <c r="AV973" s="90"/>
      <c r="AW973" s="90"/>
      <c r="AX973" s="90"/>
      <c r="AY973" s="90"/>
      <c r="AZ973" s="90"/>
      <c r="BA973" s="90"/>
      <c r="BB973" s="90"/>
      <c r="BC973" s="90"/>
      <c r="BD973" s="90"/>
      <c r="BE973" s="90"/>
      <c r="BF973" s="90"/>
      <c r="BG973" s="90"/>
      <c r="BH973" s="90"/>
      <c r="BI973" s="90"/>
      <c r="BJ973" s="90"/>
      <c r="BK973" s="90"/>
      <c r="BL973" s="90"/>
      <c r="BM973" s="90"/>
      <c r="BN973" s="90"/>
      <c r="BO973" s="90"/>
      <c r="BP973" s="90"/>
      <c r="BQ973" s="90"/>
      <c r="BR973" s="90"/>
      <c r="BS973" s="90"/>
      <c r="BT973" s="90"/>
      <c r="BU973" s="90"/>
      <c r="BV973" s="90"/>
      <c r="BW973" s="90"/>
      <c r="BX973" s="90"/>
      <c r="BY973" s="90"/>
      <c r="BZ973" s="90"/>
      <c r="CA973" s="90"/>
    </row>
    <row r="974" spans="1:79" s="86" customFormat="1" x14ac:dyDescent="0.2">
      <c r="A974" s="150"/>
      <c r="B974" s="95"/>
      <c r="C974" s="95"/>
      <c r="D974" s="131"/>
      <c r="E974" s="160"/>
      <c r="F974" s="90"/>
      <c r="G974" s="90"/>
      <c r="H974" s="90"/>
      <c r="I974" s="90"/>
      <c r="J974" s="90"/>
      <c r="K974" s="90"/>
      <c r="L974" s="90"/>
      <c r="M974" s="90"/>
      <c r="N974" s="90"/>
      <c r="O974" s="90"/>
      <c r="P974" s="90"/>
      <c r="Q974" s="90"/>
      <c r="R974" s="90"/>
      <c r="S974" s="90"/>
      <c r="T974" s="90"/>
      <c r="U974" s="90"/>
      <c r="V974" s="90"/>
      <c r="W974" s="90"/>
      <c r="X974" s="90"/>
      <c r="Y974" s="90"/>
      <c r="Z974" s="90"/>
      <c r="AA974" s="90"/>
      <c r="AB974" s="90"/>
      <c r="AC974" s="90"/>
      <c r="AD974" s="90"/>
      <c r="AE974" s="90"/>
      <c r="AF974" s="90"/>
      <c r="AG974" s="90"/>
      <c r="AH974" s="90"/>
      <c r="AI974" s="90"/>
      <c r="AJ974" s="90"/>
      <c r="AK974" s="90"/>
      <c r="AL974" s="90"/>
      <c r="AM974" s="90"/>
      <c r="AN974" s="90"/>
      <c r="AO974" s="90"/>
      <c r="AP974" s="90"/>
      <c r="AQ974" s="90"/>
      <c r="AR974" s="90"/>
      <c r="AS974" s="90"/>
      <c r="AT974" s="90"/>
      <c r="AU974" s="90"/>
      <c r="AV974" s="90"/>
      <c r="AW974" s="90"/>
      <c r="AX974" s="90"/>
      <c r="AY974" s="90"/>
      <c r="AZ974" s="90"/>
      <c r="BA974" s="90"/>
      <c r="BB974" s="90"/>
      <c r="BC974" s="90"/>
      <c r="BD974" s="90"/>
      <c r="BE974" s="90"/>
      <c r="BF974" s="90"/>
      <c r="BG974" s="90"/>
      <c r="BH974" s="90"/>
      <c r="BI974" s="90"/>
      <c r="BJ974" s="90"/>
      <c r="BK974" s="90"/>
      <c r="BL974" s="90"/>
      <c r="BM974" s="90"/>
      <c r="BN974" s="90"/>
      <c r="BO974" s="90"/>
      <c r="BP974" s="90"/>
      <c r="BQ974" s="90"/>
      <c r="BR974" s="90"/>
      <c r="BS974" s="90"/>
      <c r="BT974" s="90"/>
      <c r="BU974" s="90"/>
      <c r="BV974" s="90"/>
      <c r="BW974" s="90"/>
      <c r="BX974" s="90"/>
      <c r="BY974" s="90"/>
      <c r="BZ974" s="90"/>
      <c r="CA974" s="90"/>
    </row>
    <row r="975" spans="1:79" s="86" customFormat="1" x14ac:dyDescent="0.2">
      <c r="A975" s="150"/>
      <c r="B975" s="95"/>
      <c r="C975" s="95"/>
      <c r="D975" s="131"/>
      <c r="E975" s="160"/>
      <c r="F975" s="90"/>
      <c r="G975" s="90"/>
      <c r="H975" s="90"/>
      <c r="I975" s="90"/>
      <c r="J975" s="90"/>
      <c r="K975" s="90"/>
      <c r="L975" s="90"/>
      <c r="M975" s="90"/>
      <c r="N975" s="90"/>
      <c r="O975" s="90"/>
      <c r="P975" s="90"/>
      <c r="Q975" s="90"/>
      <c r="R975" s="90"/>
      <c r="S975" s="90"/>
      <c r="T975" s="90"/>
      <c r="U975" s="90"/>
      <c r="V975" s="90"/>
      <c r="W975" s="90"/>
      <c r="X975" s="90"/>
      <c r="Y975" s="90"/>
      <c r="Z975" s="90"/>
      <c r="AA975" s="90"/>
      <c r="AB975" s="90"/>
      <c r="AC975" s="90"/>
      <c r="AD975" s="90"/>
      <c r="AE975" s="90"/>
      <c r="AF975" s="90"/>
      <c r="AG975" s="90"/>
      <c r="AH975" s="90"/>
      <c r="AI975" s="90"/>
      <c r="AJ975" s="90"/>
      <c r="AK975" s="90"/>
      <c r="AL975" s="90"/>
      <c r="AM975" s="90"/>
      <c r="AN975" s="90"/>
      <c r="AO975" s="90"/>
      <c r="AP975" s="90"/>
      <c r="AQ975" s="90"/>
      <c r="AR975" s="90"/>
      <c r="AS975" s="90"/>
      <c r="AT975" s="90"/>
      <c r="AU975" s="90"/>
      <c r="AV975" s="90"/>
      <c r="AW975" s="90"/>
      <c r="AX975" s="90"/>
      <c r="AY975" s="90"/>
      <c r="AZ975" s="90"/>
      <c r="BA975" s="90"/>
      <c r="BB975" s="90"/>
      <c r="BC975" s="90"/>
      <c r="BD975" s="90"/>
      <c r="BE975" s="90"/>
      <c r="BF975" s="90"/>
      <c r="BG975" s="90"/>
      <c r="BH975" s="90"/>
      <c r="BI975" s="90"/>
      <c r="BJ975" s="90"/>
      <c r="BK975" s="90"/>
      <c r="BL975" s="90"/>
      <c r="BM975" s="90"/>
      <c r="BN975" s="90"/>
      <c r="BO975" s="90"/>
      <c r="BP975" s="90"/>
      <c r="BQ975" s="90"/>
      <c r="BR975" s="90"/>
      <c r="BS975" s="90"/>
      <c r="BT975" s="90"/>
      <c r="BU975" s="90"/>
      <c r="BV975" s="90"/>
      <c r="BW975" s="90"/>
      <c r="BX975" s="90"/>
      <c r="BY975" s="90"/>
      <c r="BZ975" s="90"/>
      <c r="CA975" s="90"/>
    </row>
    <row r="976" spans="1:79" s="86" customFormat="1" x14ac:dyDescent="0.2">
      <c r="A976" s="150"/>
      <c r="B976" s="95"/>
      <c r="C976" s="95"/>
      <c r="D976" s="131"/>
      <c r="E976" s="160"/>
      <c r="F976" s="90"/>
      <c r="G976" s="90"/>
      <c r="H976" s="90"/>
      <c r="I976" s="90"/>
      <c r="J976" s="90"/>
      <c r="K976" s="90"/>
      <c r="L976" s="90"/>
      <c r="M976" s="90"/>
      <c r="N976" s="90"/>
      <c r="O976" s="90"/>
      <c r="P976" s="90"/>
      <c r="Q976" s="90"/>
      <c r="R976" s="90"/>
      <c r="S976" s="90"/>
      <c r="T976" s="90"/>
      <c r="U976" s="90"/>
      <c r="V976" s="90"/>
      <c r="W976" s="90"/>
      <c r="X976" s="90"/>
      <c r="Y976" s="90"/>
      <c r="Z976" s="90"/>
      <c r="AA976" s="90"/>
      <c r="AB976" s="90"/>
      <c r="AC976" s="90"/>
      <c r="AD976" s="90"/>
      <c r="AE976" s="90"/>
      <c r="AF976" s="90"/>
      <c r="AG976" s="90"/>
      <c r="AH976" s="90"/>
      <c r="AI976" s="90"/>
      <c r="AJ976" s="90"/>
      <c r="AK976" s="90"/>
      <c r="AL976" s="90"/>
      <c r="AM976" s="90"/>
      <c r="AN976" s="90"/>
      <c r="AO976" s="90"/>
      <c r="AP976" s="90"/>
      <c r="AQ976" s="90"/>
      <c r="AR976" s="90"/>
      <c r="AS976" s="90"/>
      <c r="AT976" s="90"/>
      <c r="AU976" s="90"/>
      <c r="AV976" s="90"/>
      <c r="AW976" s="90"/>
      <c r="AX976" s="90"/>
      <c r="AY976" s="90"/>
      <c r="AZ976" s="90"/>
      <c r="BA976" s="90"/>
      <c r="BB976" s="90"/>
      <c r="BC976" s="90"/>
      <c r="BD976" s="90"/>
      <c r="BE976" s="90"/>
      <c r="BF976" s="90"/>
      <c r="BG976" s="90"/>
      <c r="BH976" s="90"/>
      <c r="BI976" s="90"/>
      <c r="BJ976" s="90"/>
      <c r="BK976" s="90"/>
      <c r="BL976" s="90"/>
      <c r="BM976" s="90"/>
      <c r="BN976" s="90"/>
      <c r="BO976" s="90"/>
      <c r="BP976" s="90"/>
      <c r="BQ976" s="90"/>
      <c r="BR976" s="90"/>
      <c r="BS976" s="90"/>
      <c r="BT976" s="90"/>
      <c r="BU976" s="90"/>
      <c r="BV976" s="90"/>
      <c r="BW976" s="90"/>
      <c r="BX976" s="90"/>
      <c r="BY976" s="90"/>
      <c r="BZ976" s="90"/>
      <c r="CA976" s="90"/>
    </row>
    <row r="977" spans="1:79" s="86" customFormat="1" x14ac:dyDescent="0.2">
      <c r="A977" s="150"/>
      <c r="B977" s="95"/>
      <c r="C977" s="95"/>
      <c r="D977" s="131"/>
      <c r="E977" s="160"/>
      <c r="F977" s="90"/>
      <c r="G977" s="90"/>
      <c r="H977" s="90"/>
      <c r="I977" s="90"/>
      <c r="J977" s="90"/>
      <c r="K977" s="90"/>
      <c r="L977" s="90"/>
      <c r="M977" s="90"/>
      <c r="N977" s="90"/>
      <c r="O977" s="90"/>
      <c r="P977" s="90"/>
      <c r="Q977" s="90"/>
      <c r="R977" s="90"/>
      <c r="S977" s="90"/>
      <c r="T977" s="90"/>
      <c r="U977" s="90"/>
      <c r="V977" s="90"/>
      <c r="W977" s="90"/>
      <c r="X977" s="90"/>
      <c r="Y977" s="90"/>
      <c r="Z977" s="90"/>
      <c r="AA977" s="90"/>
      <c r="AB977" s="90"/>
      <c r="AC977" s="90"/>
      <c r="AD977" s="90"/>
      <c r="AE977" s="90"/>
      <c r="AF977" s="90"/>
      <c r="AG977" s="90"/>
      <c r="AH977" s="90"/>
      <c r="AI977" s="90"/>
      <c r="AJ977" s="90"/>
      <c r="AK977" s="90"/>
      <c r="AL977" s="90"/>
      <c r="AM977" s="90"/>
      <c r="AN977" s="90"/>
      <c r="AO977" s="90"/>
      <c r="AP977" s="90"/>
      <c r="AQ977" s="90"/>
      <c r="AR977" s="90"/>
      <c r="AS977" s="90"/>
      <c r="AT977" s="90"/>
      <c r="AU977" s="90"/>
      <c r="AV977" s="90"/>
      <c r="AW977" s="90"/>
      <c r="AX977" s="90"/>
      <c r="AY977" s="90"/>
      <c r="AZ977" s="90"/>
      <c r="BA977" s="90"/>
      <c r="BB977" s="90"/>
      <c r="BC977" s="90"/>
      <c r="BD977" s="90"/>
      <c r="BE977" s="90"/>
      <c r="BF977" s="90"/>
      <c r="BG977" s="90"/>
      <c r="BH977" s="90"/>
      <c r="BI977" s="90"/>
      <c r="BJ977" s="90"/>
      <c r="BK977" s="90"/>
      <c r="BL977" s="90"/>
      <c r="BM977" s="90"/>
      <c r="BN977" s="90"/>
      <c r="BO977" s="90"/>
      <c r="BP977" s="90"/>
      <c r="BQ977" s="90"/>
      <c r="BR977" s="90"/>
      <c r="BS977" s="90"/>
      <c r="BT977" s="90"/>
      <c r="BU977" s="90"/>
      <c r="BV977" s="90"/>
      <c r="BW977" s="90"/>
      <c r="BX977" s="90"/>
      <c r="BY977" s="90"/>
      <c r="BZ977" s="90"/>
      <c r="CA977" s="90"/>
    </row>
    <row r="978" spans="1:79" s="86" customFormat="1" x14ac:dyDescent="0.2">
      <c r="A978" s="150"/>
      <c r="B978" s="95"/>
      <c r="C978" s="95"/>
      <c r="D978" s="131"/>
      <c r="E978" s="160"/>
      <c r="F978" s="90"/>
      <c r="G978" s="90"/>
      <c r="H978" s="90"/>
      <c r="I978" s="90"/>
      <c r="J978" s="90"/>
      <c r="K978" s="90"/>
      <c r="L978" s="90"/>
      <c r="M978" s="90"/>
      <c r="N978" s="90"/>
      <c r="O978" s="90"/>
      <c r="P978" s="90"/>
      <c r="Q978" s="90"/>
      <c r="R978" s="90"/>
      <c r="S978" s="90"/>
      <c r="T978" s="90"/>
      <c r="U978" s="90"/>
      <c r="V978" s="90"/>
      <c r="W978" s="90"/>
      <c r="X978" s="90"/>
      <c r="Y978" s="90"/>
      <c r="Z978" s="90"/>
      <c r="AA978" s="90"/>
      <c r="AB978" s="90"/>
      <c r="AC978" s="90"/>
      <c r="AD978" s="90"/>
      <c r="AE978" s="90"/>
      <c r="AF978" s="90"/>
      <c r="AG978" s="90"/>
      <c r="AH978" s="90"/>
      <c r="AI978" s="90"/>
      <c r="AJ978" s="90"/>
      <c r="AK978" s="90"/>
      <c r="AL978" s="90"/>
      <c r="AM978" s="90"/>
      <c r="AN978" s="90"/>
      <c r="AO978" s="90"/>
      <c r="AP978" s="90"/>
      <c r="AQ978" s="90"/>
      <c r="AR978" s="90"/>
      <c r="AS978" s="90"/>
      <c r="AT978" s="90"/>
      <c r="AU978" s="90"/>
      <c r="AV978" s="90"/>
      <c r="AW978" s="90"/>
      <c r="AX978" s="90"/>
      <c r="AY978" s="90"/>
      <c r="AZ978" s="90"/>
      <c r="BA978" s="90"/>
      <c r="BB978" s="90"/>
      <c r="BC978" s="90"/>
      <c r="BD978" s="90"/>
      <c r="BE978" s="90"/>
      <c r="BF978" s="90"/>
      <c r="BG978" s="90"/>
      <c r="BH978" s="90"/>
      <c r="BI978" s="90"/>
      <c r="BJ978" s="90"/>
      <c r="BK978" s="90"/>
      <c r="BL978" s="90"/>
      <c r="BM978" s="90"/>
      <c r="BN978" s="90"/>
      <c r="BO978" s="90"/>
      <c r="BP978" s="90"/>
      <c r="BQ978" s="90"/>
      <c r="BR978" s="90"/>
      <c r="BS978" s="90"/>
      <c r="BT978" s="90"/>
      <c r="BU978" s="90"/>
      <c r="BV978" s="90"/>
      <c r="BW978" s="90"/>
      <c r="BX978" s="90"/>
      <c r="BY978" s="90"/>
      <c r="BZ978" s="90"/>
      <c r="CA978" s="90"/>
    </row>
    <row r="979" spans="1:79" s="86" customFormat="1" x14ac:dyDescent="0.2">
      <c r="A979" s="150"/>
      <c r="B979" s="95"/>
      <c r="C979" s="95"/>
      <c r="D979" s="131"/>
      <c r="E979" s="160"/>
      <c r="F979" s="90"/>
      <c r="G979" s="90"/>
      <c r="H979" s="90"/>
      <c r="I979" s="90"/>
      <c r="J979" s="90"/>
      <c r="K979" s="90"/>
      <c r="L979" s="90"/>
      <c r="M979" s="90"/>
      <c r="N979" s="90"/>
      <c r="O979" s="90"/>
      <c r="P979" s="90"/>
      <c r="Q979" s="90"/>
      <c r="R979" s="90"/>
      <c r="S979" s="90"/>
      <c r="T979" s="90"/>
      <c r="U979" s="90"/>
      <c r="V979" s="90"/>
      <c r="W979" s="90"/>
      <c r="X979" s="90"/>
      <c r="Y979" s="90"/>
      <c r="Z979" s="90"/>
      <c r="AA979" s="90"/>
      <c r="AB979" s="90"/>
      <c r="AC979" s="90"/>
      <c r="AD979" s="90"/>
      <c r="AE979" s="90"/>
      <c r="AF979" s="90"/>
      <c r="AG979" s="90"/>
      <c r="AH979" s="90"/>
      <c r="AI979" s="90"/>
      <c r="AJ979" s="90"/>
      <c r="AK979" s="90"/>
      <c r="AL979" s="90"/>
      <c r="AM979" s="90"/>
      <c r="AN979" s="90"/>
      <c r="AO979" s="90"/>
      <c r="AP979" s="90"/>
      <c r="AQ979" s="90"/>
      <c r="AR979" s="90"/>
      <c r="AS979" s="90"/>
      <c r="AT979" s="90"/>
      <c r="AU979" s="90"/>
      <c r="AV979" s="90"/>
      <c r="AW979" s="90"/>
      <c r="AX979" s="90"/>
      <c r="AY979" s="90"/>
      <c r="AZ979" s="90"/>
      <c r="BA979" s="90"/>
      <c r="BB979" s="90"/>
      <c r="BC979" s="90"/>
      <c r="BD979" s="90"/>
      <c r="BE979" s="90"/>
      <c r="BF979" s="90"/>
      <c r="BG979" s="90"/>
      <c r="BH979" s="90"/>
      <c r="BI979" s="90"/>
      <c r="BJ979" s="90"/>
      <c r="BK979" s="90"/>
      <c r="BL979" s="90"/>
      <c r="BM979" s="90"/>
      <c r="BN979" s="90"/>
      <c r="BO979" s="90"/>
      <c r="BP979" s="90"/>
      <c r="BQ979" s="90"/>
      <c r="BR979" s="90"/>
      <c r="BS979" s="90"/>
      <c r="BT979" s="90"/>
      <c r="BU979" s="90"/>
      <c r="BV979" s="90"/>
      <c r="BW979" s="90"/>
      <c r="BX979" s="90"/>
      <c r="BY979" s="90"/>
      <c r="BZ979" s="90"/>
      <c r="CA979" s="90"/>
    </row>
    <row r="980" spans="1:79" s="86" customFormat="1" x14ac:dyDescent="0.2">
      <c r="A980" s="150"/>
      <c r="B980" s="95"/>
      <c r="C980" s="95"/>
      <c r="D980" s="131"/>
      <c r="E980" s="160"/>
      <c r="F980" s="90"/>
      <c r="G980" s="90"/>
      <c r="H980" s="90"/>
      <c r="I980" s="90"/>
      <c r="J980" s="90"/>
      <c r="K980" s="90"/>
      <c r="L980" s="90"/>
      <c r="M980" s="90"/>
      <c r="N980" s="90"/>
      <c r="O980" s="90"/>
      <c r="P980" s="90"/>
      <c r="Q980" s="90"/>
      <c r="R980" s="90"/>
      <c r="S980" s="90"/>
      <c r="T980" s="90"/>
      <c r="U980" s="90"/>
      <c r="V980" s="90"/>
      <c r="W980" s="90"/>
      <c r="X980" s="90"/>
      <c r="Y980" s="90"/>
      <c r="Z980" s="90"/>
      <c r="AA980" s="90"/>
      <c r="AB980" s="90"/>
      <c r="AC980" s="90"/>
      <c r="AD980" s="90"/>
      <c r="AE980" s="90"/>
      <c r="AF980" s="90"/>
      <c r="AG980" s="90"/>
      <c r="AH980" s="90"/>
      <c r="AI980" s="90"/>
      <c r="AJ980" s="90"/>
      <c r="AK980" s="90"/>
      <c r="AL980" s="90"/>
      <c r="AM980" s="90"/>
      <c r="AN980" s="90"/>
      <c r="AO980" s="90"/>
      <c r="AP980" s="90"/>
      <c r="AQ980" s="90"/>
      <c r="AR980" s="90"/>
      <c r="AS980" s="90"/>
      <c r="AT980" s="90"/>
      <c r="AU980" s="90"/>
      <c r="AV980" s="90"/>
      <c r="AW980" s="90"/>
      <c r="AX980" s="90"/>
      <c r="AY980" s="90"/>
      <c r="AZ980" s="90"/>
      <c r="BA980" s="90"/>
      <c r="BB980" s="90"/>
      <c r="BC980" s="90"/>
      <c r="BD980" s="90"/>
      <c r="BE980" s="90"/>
      <c r="BF980" s="90"/>
      <c r="BG980" s="90"/>
      <c r="BH980" s="90"/>
      <c r="BI980" s="90"/>
      <c r="BJ980" s="90"/>
      <c r="BK980" s="90"/>
      <c r="BL980" s="90"/>
      <c r="BM980" s="90"/>
      <c r="BN980" s="90"/>
      <c r="BO980" s="90"/>
      <c r="BP980" s="90"/>
      <c r="BQ980" s="90"/>
      <c r="BR980" s="90"/>
      <c r="BS980" s="90"/>
      <c r="BT980" s="90"/>
      <c r="BU980" s="90"/>
      <c r="BV980" s="90"/>
      <c r="BW980" s="90"/>
      <c r="BX980" s="90"/>
      <c r="BY980" s="90"/>
      <c r="BZ980" s="90"/>
      <c r="CA980" s="90"/>
    </row>
    <row r="981" spans="1:79" s="86" customFormat="1" x14ac:dyDescent="0.2">
      <c r="A981" s="150"/>
      <c r="B981" s="95"/>
      <c r="C981" s="95"/>
      <c r="D981" s="131"/>
      <c r="E981" s="160"/>
      <c r="F981" s="90"/>
      <c r="G981" s="90"/>
      <c r="H981" s="90"/>
      <c r="I981" s="90"/>
      <c r="J981" s="90"/>
      <c r="K981" s="90"/>
      <c r="L981" s="90"/>
      <c r="M981" s="90"/>
      <c r="N981" s="90"/>
      <c r="O981" s="90"/>
      <c r="P981" s="90"/>
      <c r="Q981" s="90"/>
      <c r="R981" s="90"/>
      <c r="S981" s="90"/>
      <c r="T981" s="90"/>
      <c r="U981" s="90"/>
      <c r="V981" s="90"/>
      <c r="W981" s="90"/>
      <c r="X981" s="90"/>
      <c r="Y981" s="90"/>
      <c r="Z981" s="90"/>
      <c r="AA981" s="90"/>
      <c r="AB981" s="90"/>
      <c r="AC981" s="90"/>
      <c r="AD981" s="90"/>
      <c r="AE981" s="90"/>
      <c r="AF981" s="90"/>
      <c r="AG981" s="90"/>
      <c r="AH981" s="90"/>
      <c r="AI981" s="90"/>
      <c r="AJ981" s="90"/>
      <c r="AK981" s="90"/>
      <c r="AL981" s="90"/>
      <c r="AM981" s="90"/>
      <c r="AN981" s="90"/>
      <c r="AO981" s="90"/>
      <c r="AP981" s="90"/>
      <c r="AQ981" s="90"/>
      <c r="AR981" s="90"/>
      <c r="AS981" s="90"/>
      <c r="AT981" s="90"/>
      <c r="AU981" s="90"/>
      <c r="AV981" s="90"/>
      <c r="AW981" s="90"/>
      <c r="AX981" s="90"/>
      <c r="AY981" s="90"/>
      <c r="AZ981" s="90"/>
      <c r="BA981" s="90"/>
      <c r="BB981" s="90"/>
      <c r="BC981" s="90"/>
      <c r="BD981" s="90"/>
      <c r="BE981" s="90"/>
      <c r="BF981" s="90"/>
      <c r="BG981" s="90"/>
      <c r="BH981" s="90"/>
      <c r="BI981" s="90"/>
      <c r="BJ981" s="90"/>
      <c r="BK981" s="90"/>
      <c r="BL981" s="90"/>
      <c r="BM981" s="90"/>
      <c r="BN981" s="90"/>
      <c r="BO981" s="90"/>
      <c r="BP981" s="90"/>
      <c r="BQ981" s="90"/>
      <c r="BR981" s="90"/>
      <c r="BS981" s="90"/>
      <c r="BT981" s="90"/>
      <c r="BU981" s="90"/>
      <c r="BV981" s="90"/>
      <c r="BW981" s="90"/>
      <c r="BX981" s="90"/>
      <c r="BY981" s="90"/>
      <c r="BZ981" s="90"/>
      <c r="CA981" s="90"/>
    </row>
    <row r="982" spans="1:79" s="86" customFormat="1" x14ac:dyDescent="0.2">
      <c r="A982" s="150"/>
      <c r="B982" s="95"/>
      <c r="C982" s="95"/>
      <c r="D982" s="131"/>
      <c r="E982" s="160"/>
      <c r="F982" s="90"/>
      <c r="G982" s="90"/>
      <c r="H982" s="90"/>
      <c r="I982" s="90"/>
      <c r="J982" s="90"/>
      <c r="K982" s="90"/>
      <c r="L982" s="90"/>
      <c r="M982" s="90"/>
      <c r="N982" s="90"/>
      <c r="O982" s="90"/>
      <c r="P982" s="90"/>
      <c r="Q982" s="90"/>
      <c r="R982" s="90"/>
      <c r="S982" s="90"/>
      <c r="T982" s="90"/>
      <c r="U982" s="90"/>
      <c r="V982" s="90"/>
      <c r="W982" s="90"/>
      <c r="X982" s="90"/>
      <c r="Y982" s="90"/>
      <c r="Z982" s="90"/>
      <c r="AA982" s="90"/>
      <c r="AB982" s="90"/>
      <c r="AC982" s="90"/>
      <c r="AD982" s="90"/>
      <c r="AE982" s="90"/>
      <c r="AF982" s="90"/>
      <c r="AG982" s="90"/>
      <c r="AH982" s="90"/>
      <c r="AI982" s="90"/>
      <c r="AJ982" s="90"/>
      <c r="AK982" s="90"/>
      <c r="AL982" s="90"/>
      <c r="AM982" s="90"/>
      <c r="AN982" s="90"/>
      <c r="AO982" s="90"/>
      <c r="AP982" s="90"/>
      <c r="AQ982" s="90"/>
      <c r="AR982" s="90"/>
      <c r="AS982" s="90"/>
      <c r="AT982" s="90"/>
      <c r="AU982" s="90"/>
      <c r="AV982" s="90"/>
      <c r="AW982" s="90"/>
      <c r="AX982" s="90"/>
      <c r="AY982" s="90"/>
      <c r="AZ982" s="90"/>
      <c r="BA982" s="90"/>
      <c r="BB982" s="90"/>
      <c r="BC982" s="90"/>
      <c r="BD982" s="90"/>
      <c r="BE982" s="90"/>
      <c r="BF982" s="90"/>
      <c r="BG982" s="90"/>
      <c r="BH982" s="90"/>
      <c r="BI982" s="90"/>
      <c r="BJ982" s="90"/>
      <c r="BK982" s="90"/>
      <c r="BL982" s="90"/>
      <c r="BM982" s="90"/>
      <c r="BN982" s="90"/>
      <c r="BO982" s="90"/>
      <c r="BP982" s="90"/>
      <c r="BQ982" s="90"/>
      <c r="BR982" s="90"/>
      <c r="BS982" s="90"/>
      <c r="BT982" s="90"/>
      <c r="BU982" s="90"/>
      <c r="BV982" s="90"/>
      <c r="BW982" s="90"/>
      <c r="BX982" s="90"/>
      <c r="BY982" s="90"/>
      <c r="BZ982" s="90"/>
      <c r="CA982" s="90"/>
    </row>
    <row r="983" spans="1:79" s="86" customFormat="1" x14ac:dyDescent="0.2">
      <c r="A983" s="150"/>
      <c r="B983" s="95"/>
      <c r="C983" s="95"/>
      <c r="D983" s="131"/>
      <c r="E983" s="160"/>
      <c r="F983" s="90"/>
      <c r="G983" s="90"/>
      <c r="H983" s="90"/>
      <c r="I983" s="90"/>
      <c r="J983" s="90"/>
      <c r="K983" s="90"/>
      <c r="L983" s="90"/>
      <c r="M983" s="90"/>
      <c r="N983" s="90"/>
      <c r="O983" s="90"/>
      <c r="P983" s="90"/>
      <c r="Q983" s="90"/>
      <c r="R983" s="90"/>
      <c r="S983" s="90"/>
      <c r="T983" s="90"/>
      <c r="U983" s="90"/>
      <c r="V983" s="90"/>
      <c r="W983" s="90"/>
      <c r="X983" s="90"/>
      <c r="Y983" s="90"/>
      <c r="Z983" s="90"/>
      <c r="AA983" s="90"/>
      <c r="AB983" s="90"/>
      <c r="AC983" s="90"/>
      <c r="AD983" s="90"/>
      <c r="AE983" s="90"/>
      <c r="AF983" s="90"/>
      <c r="AG983" s="90"/>
      <c r="AH983" s="90"/>
      <c r="AI983" s="90"/>
      <c r="AJ983" s="90"/>
      <c r="AK983" s="90"/>
      <c r="AL983" s="90"/>
      <c r="AM983" s="90"/>
      <c r="AN983" s="90"/>
      <c r="AO983" s="90"/>
      <c r="AP983" s="90"/>
      <c r="AQ983" s="90"/>
      <c r="AR983" s="90"/>
      <c r="AS983" s="90"/>
      <c r="AT983" s="90"/>
      <c r="AU983" s="90"/>
      <c r="AV983" s="90"/>
      <c r="AW983" s="90"/>
      <c r="AX983" s="90"/>
      <c r="AY983" s="90"/>
      <c r="AZ983" s="90"/>
      <c r="BA983" s="90"/>
      <c r="BB983" s="90"/>
      <c r="BC983" s="90"/>
      <c r="BD983" s="90"/>
      <c r="BE983" s="90"/>
      <c r="BF983" s="90"/>
      <c r="BG983" s="90"/>
      <c r="BH983" s="90"/>
      <c r="BI983" s="90"/>
      <c r="BJ983" s="90"/>
      <c r="BK983" s="90"/>
      <c r="BL983" s="90"/>
      <c r="BM983" s="90"/>
      <c r="BN983" s="90"/>
      <c r="BO983" s="90"/>
      <c r="BP983" s="90"/>
      <c r="BQ983" s="90"/>
      <c r="BR983" s="90"/>
      <c r="BS983" s="90"/>
      <c r="BT983" s="90"/>
      <c r="BU983" s="90"/>
      <c r="BV983" s="90"/>
      <c r="BW983" s="90"/>
      <c r="BX983" s="90"/>
      <c r="BY983" s="90"/>
      <c r="BZ983" s="90"/>
      <c r="CA983" s="90"/>
    </row>
    <row r="984" spans="1:79" s="86" customFormat="1" x14ac:dyDescent="0.2">
      <c r="A984" s="150"/>
      <c r="B984" s="95"/>
      <c r="C984" s="95"/>
      <c r="D984" s="131"/>
      <c r="E984" s="160"/>
      <c r="F984" s="90"/>
      <c r="G984" s="90"/>
      <c r="H984" s="90"/>
      <c r="I984" s="90"/>
      <c r="J984" s="90"/>
      <c r="K984" s="90"/>
      <c r="L984" s="90"/>
      <c r="M984" s="90"/>
      <c r="N984" s="90"/>
      <c r="O984" s="90"/>
      <c r="P984" s="90"/>
      <c r="Q984" s="90"/>
      <c r="R984" s="90"/>
      <c r="S984" s="90"/>
      <c r="T984" s="90"/>
      <c r="U984" s="90"/>
      <c r="V984" s="90"/>
      <c r="W984" s="90"/>
      <c r="X984" s="90"/>
      <c r="Y984" s="90"/>
      <c r="Z984" s="90"/>
      <c r="AA984" s="90"/>
      <c r="AB984" s="90"/>
      <c r="AC984" s="90"/>
      <c r="AD984" s="90"/>
      <c r="AE984" s="90"/>
      <c r="AF984" s="90"/>
      <c r="AG984" s="90"/>
      <c r="AH984" s="90"/>
      <c r="AI984" s="90"/>
      <c r="AJ984" s="90"/>
      <c r="AK984" s="90"/>
      <c r="AL984" s="90"/>
      <c r="AM984" s="90"/>
      <c r="AN984" s="90"/>
      <c r="AO984" s="90"/>
      <c r="AP984" s="90"/>
      <c r="AQ984" s="90"/>
      <c r="AR984" s="90"/>
      <c r="AS984" s="90"/>
      <c r="AT984" s="90"/>
      <c r="AU984" s="90"/>
      <c r="AV984" s="90"/>
      <c r="AW984" s="90"/>
      <c r="AX984" s="90"/>
      <c r="AY984" s="90"/>
      <c r="AZ984" s="90"/>
      <c r="BA984" s="90"/>
      <c r="BB984" s="90"/>
      <c r="BC984" s="90"/>
      <c r="BD984" s="90"/>
      <c r="BE984" s="90"/>
      <c r="BF984" s="90"/>
      <c r="BG984" s="90"/>
      <c r="BH984" s="90"/>
      <c r="BI984" s="90"/>
      <c r="BJ984" s="90"/>
      <c r="BK984" s="90"/>
      <c r="BL984" s="90"/>
      <c r="BM984" s="90"/>
      <c r="BN984" s="90"/>
      <c r="BO984" s="90"/>
      <c r="BP984" s="90"/>
      <c r="BQ984" s="90"/>
      <c r="BR984" s="90"/>
      <c r="BS984" s="90"/>
      <c r="BT984" s="90"/>
      <c r="BU984" s="90"/>
      <c r="BV984" s="90"/>
      <c r="BW984" s="90"/>
      <c r="BX984" s="90"/>
      <c r="BY984" s="90"/>
      <c r="BZ984" s="90"/>
      <c r="CA984" s="90"/>
    </row>
    <row r="985" spans="1:79" s="86" customFormat="1" x14ac:dyDescent="0.2">
      <c r="A985" s="150"/>
      <c r="B985" s="95"/>
      <c r="C985" s="95"/>
      <c r="D985" s="131"/>
      <c r="E985" s="160"/>
      <c r="F985" s="90"/>
      <c r="G985" s="90"/>
      <c r="H985" s="90"/>
      <c r="I985" s="90"/>
      <c r="J985" s="90"/>
      <c r="K985" s="90"/>
      <c r="L985" s="90"/>
      <c r="M985" s="90"/>
      <c r="N985" s="90"/>
      <c r="O985" s="90"/>
      <c r="P985" s="90"/>
      <c r="Q985" s="90"/>
      <c r="R985" s="90"/>
      <c r="S985" s="90"/>
      <c r="T985" s="90"/>
      <c r="U985" s="90"/>
      <c r="V985" s="90"/>
      <c r="W985" s="90"/>
      <c r="X985" s="90"/>
      <c r="Y985" s="90"/>
      <c r="Z985" s="90"/>
      <c r="AA985" s="90"/>
      <c r="AB985" s="90"/>
      <c r="AC985" s="90"/>
      <c r="AD985" s="90"/>
      <c r="AE985" s="90"/>
      <c r="AF985" s="90"/>
      <c r="AG985" s="90"/>
      <c r="AH985" s="90"/>
      <c r="AI985" s="90"/>
      <c r="AJ985" s="90"/>
      <c r="AK985" s="90"/>
      <c r="AL985" s="90"/>
      <c r="AM985" s="90"/>
      <c r="AN985" s="90"/>
      <c r="AO985" s="90"/>
      <c r="AP985" s="90"/>
      <c r="AQ985" s="90"/>
      <c r="AR985" s="90"/>
      <c r="AS985" s="90"/>
      <c r="AT985" s="90"/>
      <c r="AU985" s="90"/>
      <c r="AV985" s="90"/>
      <c r="AW985" s="90"/>
      <c r="AX985" s="90"/>
      <c r="AY985" s="90"/>
      <c r="AZ985" s="90"/>
      <c r="BA985" s="90"/>
      <c r="BB985" s="90"/>
      <c r="BC985" s="90"/>
      <c r="BD985" s="90"/>
      <c r="BE985" s="90"/>
      <c r="BF985" s="90"/>
      <c r="BG985" s="90"/>
      <c r="BH985" s="90"/>
      <c r="BI985" s="90"/>
      <c r="BJ985" s="90"/>
      <c r="BK985" s="90"/>
      <c r="BL985" s="90"/>
      <c r="BM985" s="90"/>
      <c r="BN985" s="90"/>
      <c r="BO985" s="90"/>
      <c r="BP985" s="90"/>
      <c r="BQ985" s="90"/>
      <c r="BR985" s="90"/>
      <c r="BS985" s="90"/>
      <c r="BT985" s="90"/>
      <c r="BU985" s="90"/>
      <c r="BV985" s="90"/>
      <c r="BW985" s="90"/>
      <c r="BX985" s="90"/>
      <c r="BY985" s="90"/>
      <c r="BZ985" s="90"/>
      <c r="CA985" s="90"/>
    </row>
    <row r="986" spans="1:79" s="86" customFormat="1" x14ac:dyDescent="0.2">
      <c r="A986" s="150"/>
      <c r="B986" s="95"/>
      <c r="C986" s="95"/>
      <c r="D986" s="131"/>
      <c r="E986" s="160"/>
      <c r="F986" s="90"/>
      <c r="G986" s="90"/>
      <c r="H986" s="90"/>
      <c r="I986" s="90"/>
      <c r="J986" s="90"/>
      <c r="K986" s="90"/>
      <c r="L986" s="90"/>
      <c r="M986" s="90"/>
      <c r="N986" s="90"/>
      <c r="O986" s="90"/>
      <c r="P986" s="90"/>
      <c r="Q986" s="90"/>
      <c r="R986" s="90"/>
      <c r="S986" s="90"/>
      <c r="T986" s="90"/>
      <c r="U986" s="90"/>
      <c r="V986" s="90"/>
      <c r="W986" s="90"/>
      <c r="X986" s="90"/>
      <c r="Y986" s="90"/>
      <c r="Z986" s="90"/>
      <c r="AA986" s="90"/>
      <c r="AB986" s="90"/>
      <c r="AC986" s="90"/>
      <c r="AD986" s="90"/>
      <c r="AE986" s="90"/>
      <c r="AF986" s="90"/>
      <c r="AG986" s="90"/>
      <c r="AH986" s="90"/>
      <c r="AI986" s="90"/>
      <c r="AJ986" s="90"/>
      <c r="AK986" s="90"/>
      <c r="AL986" s="90"/>
      <c r="AM986" s="90"/>
      <c r="AN986" s="90"/>
      <c r="AO986" s="90"/>
      <c r="AP986" s="90"/>
      <c r="AQ986" s="90"/>
      <c r="AR986" s="90"/>
      <c r="AS986" s="90"/>
      <c r="AT986" s="90"/>
      <c r="AU986" s="90"/>
      <c r="AV986" s="90"/>
      <c r="AW986" s="90"/>
      <c r="AX986" s="90"/>
      <c r="AY986" s="90"/>
      <c r="AZ986" s="90"/>
      <c r="BA986" s="90"/>
      <c r="BB986" s="90"/>
      <c r="BC986" s="90"/>
      <c r="BD986" s="90"/>
      <c r="BE986" s="90"/>
      <c r="BF986" s="90"/>
      <c r="BG986" s="90"/>
      <c r="BH986" s="90"/>
      <c r="BI986" s="90"/>
      <c r="BJ986" s="90"/>
      <c r="BK986" s="90"/>
      <c r="BL986" s="90"/>
      <c r="BM986" s="90"/>
      <c r="BN986" s="90"/>
      <c r="BO986" s="90"/>
      <c r="BP986" s="90"/>
      <c r="BQ986" s="90"/>
      <c r="BR986" s="90"/>
      <c r="BS986" s="90"/>
      <c r="BT986" s="90"/>
      <c r="BU986" s="90"/>
      <c r="BV986" s="90"/>
      <c r="BW986" s="90"/>
      <c r="BX986" s="90"/>
      <c r="BY986" s="90"/>
      <c r="BZ986" s="90"/>
      <c r="CA986" s="90"/>
    </row>
    <row r="987" spans="1:79" s="86" customFormat="1" x14ac:dyDescent="0.2">
      <c r="A987" s="150"/>
      <c r="B987" s="95"/>
      <c r="C987" s="95"/>
      <c r="D987" s="131"/>
      <c r="E987" s="160"/>
      <c r="F987" s="90"/>
      <c r="G987" s="90"/>
      <c r="H987" s="90"/>
      <c r="I987" s="90"/>
      <c r="J987" s="90"/>
      <c r="K987" s="90"/>
      <c r="L987" s="90"/>
      <c r="M987" s="90"/>
      <c r="N987" s="90"/>
      <c r="O987" s="90"/>
      <c r="P987" s="90"/>
      <c r="Q987" s="90"/>
      <c r="R987" s="90"/>
      <c r="S987" s="90"/>
      <c r="T987" s="90"/>
      <c r="U987" s="90"/>
      <c r="V987" s="90"/>
      <c r="W987" s="90"/>
      <c r="X987" s="90"/>
      <c r="Y987" s="90"/>
      <c r="Z987" s="90"/>
      <c r="AA987" s="90"/>
      <c r="AB987" s="90"/>
      <c r="AC987" s="90"/>
      <c r="AD987" s="90"/>
      <c r="AE987" s="90"/>
      <c r="AF987" s="90"/>
      <c r="AG987" s="90"/>
      <c r="AH987" s="90"/>
      <c r="AI987" s="90"/>
      <c r="AJ987" s="90"/>
      <c r="AK987" s="90"/>
      <c r="AL987" s="90"/>
      <c r="AM987" s="90"/>
      <c r="AN987" s="90"/>
      <c r="AO987" s="90"/>
      <c r="AP987" s="90"/>
      <c r="AQ987" s="90"/>
      <c r="AR987" s="90"/>
      <c r="AS987" s="90"/>
      <c r="AT987" s="90"/>
      <c r="AU987" s="90"/>
      <c r="AV987" s="90"/>
      <c r="AW987" s="90"/>
      <c r="AX987" s="90"/>
      <c r="AY987" s="90"/>
      <c r="AZ987" s="90"/>
      <c r="BA987" s="90"/>
      <c r="BB987" s="90"/>
      <c r="BC987" s="90"/>
      <c r="BD987" s="90"/>
      <c r="BE987" s="90"/>
      <c r="BF987" s="90"/>
      <c r="BG987" s="90"/>
      <c r="BH987" s="90"/>
      <c r="BI987" s="90"/>
      <c r="BJ987" s="90"/>
      <c r="BK987" s="90"/>
      <c r="BL987" s="90"/>
      <c r="BM987" s="90"/>
      <c r="BN987" s="90"/>
      <c r="BO987" s="90"/>
      <c r="BP987" s="90"/>
      <c r="BQ987" s="90"/>
      <c r="BR987" s="90"/>
      <c r="BS987" s="90"/>
      <c r="BT987" s="90"/>
      <c r="BU987" s="90"/>
      <c r="BV987" s="90"/>
      <c r="BW987" s="90"/>
      <c r="BX987" s="90"/>
      <c r="BY987" s="90"/>
      <c r="BZ987" s="90"/>
      <c r="CA987" s="90"/>
    </row>
    <row r="988" spans="1:79" s="86" customFormat="1" x14ac:dyDescent="0.2">
      <c r="A988" s="150"/>
      <c r="B988" s="95"/>
      <c r="C988" s="95"/>
      <c r="D988" s="131"/>
      <c r="E988" s="160"/>
      <c r="F988" s="90"/>
      <c r="G988" s="90"/>
      <c r="H988" s="90"/>
      <c r="I988" s="90"/>
      <c r="J988" s="90"/>
      <c r="K988" s="90"/>
      <c r="L988" s="90"/>
      <c r="M988" s="90"/>
      <c r="N988" s="90"/>
      <c r="O988" s="90"/>
      <c r="P988" s="90"/>
      <c r="Q988" s="90"/>
      <c r="R988" s="90"/>
      <c r="S988" s="90"/>
      <c r="T988" s="90"/>
      <c r="U988" s="90"/>
      <c r="V988" s="90"/>
      <c r="W988" s="90"/>
      <c r="X988" s="90"/>
      <c r="Y988" s="90"/>
      <c r="Z988" s="90"/>
      <c r="AA988" s="90"/>
      <c r="AB988" s="90"/>
      <c r="AC988" s="90"/>
      <c r="AD988" s="90"/>
      <c r="AE988" s="90"/>
      <c r="AF988" s="90"/>
      <c r="AG988" s="90"/>
      <c r="AH988" s="90"/>
      <c r="AI988" s="90"/>
      <c r="AJ988" s="90"/>
      <c r="AK988" s="90"/>
      <c r="AL988" s="90"/>
      <c r="AM988" s="90"/>
      <c r="AN988" s="90"/>
      <c r="AO988" s="90"/>
      <c r="AP988" s="90"/>
      <c r="AQ988" s="90"/>
      <c r="AR988" s="90"/>
      <c r="AS988" s="90"/>
      <c r="AT988" s="90"/>
      <c r="AU988" s="90"/>
      <c r="AV988" s="90"/>
      <c r="AW988" s="90"/>
      <c r="AX988" s="90"/>
      <c r="AY988" s="90"/>
      <c r="AZ988" s="90"/>
      <c r="BA988" s="90"/>
      <c r="BB988" s="90"/>
      <c r="BC988" s="90"/>
      <c r="BD988" s="90"/>
      <c r="BE988" s="90"/>
      <c r="BF988" s="90"/>
      <c r="BG988" s="90"/>
      <c r="BH988" s="90"/>
      <c r="BI988" s="90"/>
      <c r="BJ988" s="90"/>
      <c r="BK988" s="90"/>
      <c r="BL988" s="90"/>
      <c r="BM988" s="90"/>
      <c r="BN988" s="90"/>
      <c r="BO988" s="90"/>
      <c r="BP988" s="90"/>
      <c r="BQ988" s="90"/>
      <c r="BR988" s="90"/>
      <c r="BS988" s="90"/>
      <c r="BT988" s="90"/>
      <c r="BU988" s="90"/>
      <c r="BV988" s="90"/>
      <c r="BW988" s="90"/>
      <c r="BX988" s="90"/>
      <c r="BY988" s="90"/>
      <c r="BZ988" s="90"/>
      <c r="CA988" s="90"/>
    </row>
    <row r="989" spans="1:79" s="86" customFormat="1" x14ac:dyDescent="0.2">
      <c r="A989" s="150"/>
      <c r="B989" s="95"/>
      <c r="C989" s="95"/>
      <c r="D989" s="131"/>
      <c r="E989" s="160"/>
      <c r="F989" s="90"/>
      <c r="G989" s="90"/>
      <c r="H989" s="90"/>
      <c r="I989" s="90"/>
      <c r="J989" s="90"/>
      <c r="K989" s="90"/>
      <c r="L989" s="90"/>
      <c r="M989" s="90"/>
      <c r="N989" s="90"/>
      <c r="O989" s="90"/>
      <c r="P989" s="90"/>
      <c r="Q989" s="90"/>
      <c r="R989" s="90"/>
      <c r="S989" s="90"/>
      <c r="T989" s="90"/>
      <c r="U989" s="90"/>
      <c r="V989" s="90"/>
      <c r="W989" s="90"/>
      <c r="X989" s="90"/>
      <c r="Y989" s="90"/>
      <c r="Z989" s="90"/>
      <c r="AA989" s="90"/>
      <c r="AB989" s="90"/>
      <c r="AC989" s="90"/>
      <c r="AD989" s="90"/>
      <c r="AE989" s="90"/>
      <c r="AF989" s="90"/>
      <c r="AG989" s="90"/>
      <c r="AH989" s="90"/>
      <c r="AI989" s="90"/>
      <c r="AJ989" s="90"/>
      <c r="AK989" s="90"/>
      <c r="AL989" s="90"/>
      <c r="AM989" s="90"/>
      <c r="AN989" s="90"/>
      <c r="AO989" s="90"/>
      <c r="AP989" s="90"/>
      <c r="AQ989" s="90"/>
      <c r="AR989" s="90"/>
      <c r="AS989" s="90"/>
      <c r="AT989" s="90"/>
      <c r="AU989" s="90"/>
      <c r="AV989" s="90"/>
      <c r="AW989" s="90"/>
      <c r="AX989" s="90"/>
      <c r="AY989" s="90"/>
      <c r="AZ989" s="90"/>
      <c r="BA989" s="90"/>
      <c r="BB989" s="90"/>
      <c r="BC989" s="90"/>
      <c r="BD989" s="90"/>
      <c r="BE989" s="90"/>
      <c r="BF989" s="90"/>
      <c r="BG989" s="90"/>
      <c r="BH989" s="90"/>
      <c r="BI989" s="90"/>
      <c r="BJ989" s="90"/>
      <c r="BK989" s="90"/>
      <c r="BL989" s="90"/>
      <c r="BM989" s="90"/>
      <c r="BN989" s="90"/>
      <c r="BO989" s="90"/>
      <c r="BP989" s="90"/>
      <c r="BQ989" s="90"/>
      <c r="BR989" s="90"/>
      <c r="BS989" s="90"/>
      <c r="BT989" s="90"/>
      <c r="BU989" s="90"/>
      <c r="BV989" s="90"/>
      <c r="BW989" s="90"/>
      <c r="BX989" s="90"/>
      <c r="BY989" s="90"/>
      <c r="BZ989" s="90"/>
      <c r="CA989" s="90"/>
    </row>
    <row r="990" spans="1:79" s="86" customFormat="1" x14ac:dyDescent="0.2">
      <c r="A990" s="150"/>
      <c r="B990" s="95"/>
      <c r="C990" s="95"/>
      <c r="D990" s="131"/>
      <c r="E990" s="160"/>
      <c r="F990" s="90"/>
      <c r="G990" s="90"/>
      <c r="H990" s="90"/>
      <c r="I990" s="90"/>
      <c r="J990" s="90"/>
      <c r="K990" s="90"/>
      <c r="L990" s="90"/>
      <c r="M990" s="90"/>
      <c r="N990" s="90"/>
      <c r="O990" s="90"/>
      <c r="P990" s="90"/>
      <c r="Q990" s="90"/>
      <c r="R990" s="90"/>
      <c r="S990" s="90"/>
      <c r="T990" s="90"/>
      <c r="U990" s="90"/>
      <c r="V990" s="90"/>
      <c r="W990" s="90"/>
      <c r="X990" s="90"/>
      <c r="Y990" s="90"/>
      <c r="Z990" s="90"/>
      <c r="AA990" s="90"/>
      <c r="AB990" s="90"/>
      <c r="AC990" s="90"/>
      <c r="AD990" s="90"/>
      <c r="AE990" s="90"/>
      <c r="AF990" s="90"/>
      <c r="AG990" s="90"/>
      <c r="AH990" s="90"/>
      <c r="AI990" s="90"/>
      <c r="AJ990" s="90"/>
      <c r="AK990" s="90"/>
      <c r="AL990" s="90"/>
      <c r="AM990" s="90"/>
      <c r="AN990" s="90"/>
      <c r="AO990" s="90"/>
      <c r="AP990" s="90"/>
      <c r="AQ990" s="90"/>
      <c r="AR990" s="90"/>
      <c r="AS990" s="90"/>
      <c r="AT990" s="90"/>
      <c r="AU990" s="90"/>
      <c r="AV990" s="90"/>
      <c r="AW990" s="90"/>
      <c r="AX990" s="90"/>
      <c r="AY990" s="90"/>
      <c r="AZ990" s="90"/>
      <c r="BA990" s="90"/>
      <c r="BB990" s="90"/>
      <c r="BC990" s="90"/>
      <c r="BD990" s="90"/>
      <c r="BE990" s="90"/>
      <c r="BF990" s="90"/>
      <c r="BG990" s="90"/>
      <c r="BH990" s="90"/>
      <c r="BI990" s="90"/>
      <c r="BJ990" s="90"/>
      <c r="BK990" s="90"/>
      <c r="BL990" s="90"/>
      <c r="BM990" s="90"/>
      <c r="BN990" s="90"/>
      <c r="BO990" s="90"/>
      <c r="BP990" s="90"/>
      <c r="BQ990" s="90"/>
      <c r="BR990" s="90"/>
      <c r="BS990" s="90"/>
      <c r="BT990" s="90"/>
      <c r="BU990" s="90"/>
      <c r="BV990" s="90"/>
      <c r="BW990" s="90"/>
      <c r="BX990" s="90"/>
      <c r="BY990" s="90"/>
      <c r="BZ990" s="90"/>
      <c r="CA990" s="90"/>
    </row>
    <row r="991" spans="1:79" s="86" customFormat="1" x14ac:dyDescent="0.2">
      <c r="A991" s="150"/>
      <c r="B991" s="95"/>
      <c r="C991" s="95"/>
      <c r="D991" s="131"/>
      <c r="E991" s="160"/>
      <c r="F991" s="90"/>
      <c r="G991" s="90"/>
      <c r="H991" s="90"/>
      <c r="I991" s="90"/>
      <c r="J991" s="90"/>
      <c r="K991" s="90"/>
      <c r="L991" s="90"/>
      <c r="M991" s="90"/>
      <c r="N991" s="90"/>
      <c r="O991" s="90"/>
      <c r="P991" s="90"/>
      <c r="Q991" s="90"/>
      <c r="R991" s="90"/>
      <c r="S991" s="90"/>
      <c r="T991" s="90"/>
      <c r="U991" s="90"/>
      <c r="V991" s="90"/>
      <c r="W991" s="90"/>
      <c r="X991" s="90"/>
      <c r="Y991" s="90"/>
      <c r="Z991" s="90"/>
      <c r="AA991" s="90"/>
      <c r="AB991" s="90"/>
      <c r="AC991" s="90"/>
      <c r="AD991" s="90"/>
      <c r="AE991" s="90"/>
      <c r="AF991" s="90"/>
      <c r="AG991" s="90"/>
      <c r="AH991" s="90"/>
      <c r="AI991" s="90"/>
      <c r="AJ991" s="90"/>
      <c r="AK991" s="90"/>
      <c r="AL991" s="90"/>
      <c r="AM991" s="90"/>
      <c r="AN991" s="90"/>
      <c r="AO991" s="90"/>
      <c r="AP991" s="90"/>
      <c r="AQ991" s="90"/>
      <c r="AR991" s="90"/>
      <c r="AS991" s="90"/>
      <c r="AT991" s="90"/>
      <c r="AU991" s="90"/>
      <c r="AV991" s="90"/>
      <c r="AW991" s="90"/>
      <c r="AX991" s="90"/>
      <c r="AY991" s="90"/>
      <c r="AZ991" s="90"/>
      <c r="BA991" s="90"/>
      <c r="BB991" s="90"/>
      <c r="BC991" s="90"/>
      <c r="BD991" s="90"/>
      <c r="BE991" s="90"/>
      <c r="BF991" s="90"/>
      <c r="BG991" s="90"/>
      <c r="BH991" s="90"/>
      <c r="BI991" s="90"/>
      <c r="BJ991" s="90"/>
      <c r="BK991" s="90"/>
      <c r="BL991" s="90"/>
      <c r="BM991" s="90"/>
      <c r="BN991" s="90"/>
      <c r="BO991" s="90"/>
      <c r="BP991" s="90"/>
      <c r="BQ991" s="90"/>
      <c r="BR991" s="90"/>
      <c r="BS991" s="90"/>
      <c r="BT991" s="90"/>
      <c r="BU991" s="90"/>
      <c r="BV991" s="90"/>
      <c r="BW991" s="90"/>
      <c r="BX991" s="90"/>
      <c r="BY991" s="90"/>
      <c r="BZ991" s="90"/>
      <c r="CA991" s="90"/>
    </row>
    <row r="992" spans="1:79" s="86" customFormat="1" x14ac:dyDescent="0.2">
      <c r="A992" s="150"/>
      <c r="B992" s="95"/>
      <c r="C992" s="95"/>
      <c r="D992" s="131"/>
      <c r="E992" s="160"/>
      <c r="F992" s="90"/>
      <c r="G992" s="90"/>
      <c r="H992" s="90"/>
      <c r="I992" s="90"/>
      <c r="J992" s="90"/>
      <c r="K992" s="90"/>
      <c r="L992" s="90"/>
      <c r="M992" s="90"/>
      <c r="N992" s="90"/>
      <c r="O992" s="90"/>
      <c r="P992" s="90"/>
      <c r="Q992" s="90"/>
      <c r="R992" s="90"/>
      <c r="S992" s="90"/>
      <c r="T992" s="90"/>
      <c r="U992" s="90"/>
      <c r="V992" s="90"/>
      <c r="W992" s="90"/>
      <c r="X992" s="90"/>
      <c r="Y992" s="90"/>
      <c r="Z992" s="90"/>
      <c r="AA992" s="90"/>
      <c r="AB992" s="90"/>
      <c r="AC992" s="90"/>
      <c r="AD992" s="90"/>
      <c r="AE992" s="90"/>
      <c r="AF992" s="90"/>
      <c r="AG992" s="90"/>
      <c r="AH992" s="90"/>
      <c r="AI992" s="90"/>
      <c r="AJ992" s="90"/>
      <c r="AK992" s="90"/>
      <c r="AL992" s="90"/>
      <c r="AM992" s="90"/>
      <c r="AN992" s="90"/>
      <c r="AO992" s="90"/>
      <c r="AP992" s="90"/>
      <c r="AQ992" s="90"/>
      <c r="AR992" s="90"/>
      <c r="AS992" s="90"/>
      <c r="AT992" s="90"/>
      <c r="AU992" s="90"/>
      <c r="AV992" s="90"/>
      <c r="AW992" s="90"/>
      <c r="AX992" s="90"/>
      <c r="AY992" s="90"/>
      <c r="AZ992" s="90"/>
      <c r="BA992" s="90"/>
      <c r="BB992" s="90"/>
      <c r="BC992" s="90"/>
      <c r="BD992" s="90"/>
      <c r="BE992" s="90"/>
      <c r="BF992" s="90"/>
      <c r="BG992" s="90"/>
      <c r="BH992" s="90"/>
      <c r="BI992" s="90"/>
      <c r="BJ992" s="90"/>
      <c r="BK992" s="90"/>
      <c r="BL992" s="90"/>
      <c r="BM992" s="90"/>
      <c r="BN992" s="90"/>
      <c r="BO992" s="90"/>
      <c r="BP992" s="90"/>
      <c r="BQ992" s="90"/>
      <c r="BR992" s="90"/>
      <c r="BS992" s="90"/>
      <c r="BT992" s="90"/>
      <c r="BU992" s="90"/>
      <c r="BV992" s="90"/>
      <c r="BW992" s="90"/>
      <c r="BX992" s="90"/>
      <c r="BY992" s="90"/>
      <c r="BZ992" s="90"/>
      <c r="CA992" s="90"/>
    </row>
    <row r="993" spans="1:79" s="86" customFormat="1" x14ac:dyDescent="0.2">
      <c r="A993" s="150"/>
      <c r="B993" s="95"/>
      <c r="C993" s="95"/>
      <c r="D993" s="131"/>
      <c r="E993" s="160"/>
      <c r="F993" s="90"/>
      <c r="G993" s="90"/>
      <c r="H993" s="90"/>
      <c r="I993" s="90"/>
      <c r="J993" s="90"/>
      <c r="K993" s="90"/>
      <c r="L993" s="90"/>
      <c r="M993" s="90"/>
      <c r="N993" s="90"/>
      <c r="O993" s="90"/>
      <c r="P993" s="90"/>
      <c r="Q993" s="90"/>
      <c r="R993" s="90"/>
      <c r="S993" s="90"/>
      <c r="T993" s="90"/>
      <c r="U993" s="90"/>
      <c r="V993" s="90"/>
      <c r="W993" s="90"/>
      <c r="X993" s="90"/>
      <c r="Y993" s="90"/>
      <c r="Z993" s="90"/>
      <c r="AA993" s="90"/>
      <c r="AB993" s="90"/>
      <c r="AC993" s="90"/>
      <c r="AD993" s="90"/>
      <c r="AE993" s="90"/>
      <c r="AF993" s="90"/>
      <c r="AG993" s="90"/>
      <c r="AH993" s="90"/>
      <c r="AI993" s="90"/>
      <c r="AJ993" s="90"/>
      <c r="AK993" s="90"/>
      <c r="AL993" s="90"/>
      <c r="AM993" s="90"/>
      <c r="AN993" s="90"/>
      <c r="AO993" s="90"/>
      <c r="AP993" s="90"/>
      <c r="AQ993" s="90"/>
      <c r="AR993" s="90"/>
      <c r="AS993" s="90"/>
      <c r="AT993" s="90"/>
      <c r="AU993" s="90"/>
      <c r="AV993" s="90"/>
      <c r="AW993" s="90"/>
      <c r="AX993" s="90"/>
      <c r="AY993" s="90"/>
      <c r="AZ993" s="90"/>
      <c r="BA993" s="90"/>
      <c r="BB993" s="90"/>
      <c r="BC993" s="90"/>
      <c r="BD993" s="90"/>
      <c r="BE993" s="90"/>
      <c r="BF993" s="90"/>
      <c r="BG993" s="90"/>
      <c r="BH993" s="90"/>
      <c r="BI993" s="90"/>
      <c r="BJ993" s="90"/>
      <c r="BK993" s="90"/>
      <c r="BL993" s="90"/>
      <c r="BM993" s="90"/>
      <c r="BN993" s="90"/>
      <c r="BO993" s="90"/>
      <c r="BP993" s="90"/>
      <c r="BQ993" s="90"/>
      <c r="BR993" s="90"/>
      <c r="BS993" s="90"/>
      <c r="BT993" s="90"/>
      <c r="BU993" s="90"/>
      <c r="BV993" s="90"/>
      <c r="BW993" s="90"/>
      <c r="BX993" s="90"/>
      <c r="BY993" s="90"/>
      <c r="BZ993" s="90"/>
      <c r="CA993" s="90"/>
    </row>
    <row r="994" spans="1:79" s="86" customFormat="1" x14ac:dyDescent="0.2">
      <c r="A994" s="150"/>
      <c r="B994" s="95"/>
      <c r="C994" s="95"/>
      <c r="D994" s="131"/>
      <c r="E994" s="160"/>
      <c r="F994" s="90"/>
      <c r="G994" s="90"/>
      <c r="H994" s="90"/>
      <c r="I994" s="90"/>
      <c r="J994" s="90"/>
      <c r="K994" s="90"/>
      <c r="L994" s="90"/>
      <c r="M994" s="90"/>
      <c r="N994" s="90"/>
      <c r="O994" s="90"/>
      <c r="P994" s="90"/>
      <c r="Q994" s="90"/>
      <c r="R994" s="90"/>
      <c r="S994" s="90"/>
      <c r="T994" s="90"/>
      <c r="U994" s="90"/>
      <c r="V994" s="90"/>
      <c r="W994" s="90"/>
      <c r="X994" s="90"/>
      <c r="Y994" s="90"/>
      <c r="Z994" s="90"/>
      <c r="AA994" s="90"/>
      <c r="AB994" s="90"/>
      <c r="AC994" s="90"/>
      <c r="AD994" s="90"/>
      <c r="AE994" s="90"/>
      <c r="AF994" s="90"/>
      <c r="AG994" s="90"/>
      <c r="AH994" s="90"/>
      <c r="AI994" s="90"/>
      <c r="AJ994" s="90"/>
      <c r="AK994" s="90"/>
      <c r="AL994" s="90"/>
      <c r="AM994" s="90"/>
      <c r="AN994" s="90"/>
      <c r="AO994" s="90"/>
      <c r="AP994" s="90"/>
      <c r="AQ994" s="90"/>
      <c r="AR994" s="90"/>
      <c r="AS994" s="90"/>
      <c r="AT994" s="90"/>
      <c r="AU994" s="90"/>
      <c r="AV994" s="90"/>
      <c r="AW994" s="90"/>
      <c r="AX994" s="90"/>
      <c r="AY994" s="90"/>
      <c r="AZ994" s="90"/>
      <c r="BA994" s="90"/>
      <c r="BB994" s="90"/>
      <c r="BC994" s="90"/>
      <c r="BD994" s="90"/>
      <c r="BE994" s="90"/>
      <c r="BF994" s="90"/>
      <c r="BG994" s="90"/>
      <c r="BH994" s="90"/>
      <c r="BI994" s="90"/>
      <c r="BJ994" s="90"/>
      <c r="BK994" s="90"/>
      <c r="BL994" s="90"/>
      <c r="BM994" s="90"/>
      <c r="BN994" s="90"/>
      <c r="BO994" s="90"/>
      <c r="BP994" s="90"/>
      <c r="BQ994" s="90"/>
      <c r="BR994" s="90"/>
      <c r="BS994" s="90"/>
      <c r="BT994" s="90"/>
      <c r="BU994" s="90"/>
      <c r="BV994" s="90"/>
      <c r="BW994" s="90"/>
      <c r="BX994" s="90"/>
      <c r="BY994" s="90"/>
      <c r="BZ994" s="90"/>
      <c r="CA994" s="90"/>
    </row>
    <row r="995" spans="1:79" s="86" customFormat="1" x14ac:dyDescent="0.2">
      <c r="A995" s="150"/>
      <c r="B995" s="95"/>
      <c r="C995" s="95"/>
      <c r="D995" s="131"/>
      <c r="E995" s="160"/>
      <c r="F995" s="90"/>
      <c r="G995" s="90"/>
      <c r="H995" s="90"/>
      <c r="I995" s="90"/>
      <c r="J995" s="90"/>
      <c r="K995" s="90"/>
      <c r="L995" s="90"/>
      <c r="M995" s="90"/>
      <c r="N995" s="90"/>
      <c r="O995" s="90"/>
      <c r="P995" s="90"/>
      <c r="Q995" s="90"/>
      <c r="R995" s="90"/>
      <c r="S995" s="90"/>
      <c r="T995" s="90"/>
      <c r="U995" s="90"/>
      <c r="V995" s="90"/>
      <c r="W995" s="90"/>
      <c r="X995" s="90"/>
      <c r="Y995" s="90"/>
      <c r="Z995" s="90"/>
      <c r="AA995" s="90"/>
      <c r="AB995" s="90"/>
      <c r="AC995" s="90"/>
      <c r="AD995" s="90"/>
      <c r="AE995" s="90"/>
      <c r="AF995" s="90"/>
      <c r="AG995" s="90"/>
      <c r="AH995" s="90"/>
      <c r="AI995" s="90"/>
      <c r="AJ995" s="90"/>
      <c r="AK995" s="90"/>
      <c r="AL995" s="90"/>
      <c r="AM995" s="90"/>
      <c r="AN995" s="90"/>
      <c r="AO995" s="90"/>
      <c r="AP995" s="90"/>
      <c r="AQ995" s="90"/>
      <c r="AR995" s="90"/>
      <c r="AS995" s="90"/>
      <c r="AT995" s="90"/>
      <c r="AU995" s="90"/>
      <c r="AV995" s="90"/>
      <c r="AW995" s="90"/>
      <c r="AX995" s="90"/>
      <c r="AY995" s="90"/>
      <c r="AZ995" s="90"/>
      <c r="BA995" s="90"/>
      <c r="BB995" s="90"/>
      <c r="BC995" s="90"/>
      <c r="BD995" s="90"/>
      <c r="BE995" s="90"/>
      <c r="BF995" s="90"/>
      <c r="BG995" s="90"/>
      <c r="BH995" s="90"/>
      <c r="BI995" s="90"/>
      <c r="BJ995" s="90"/>
      <c r="BK995" s="90"/>
      <c r="BL995" s="90"/>
      <c r="BM995" s="90"/>
      <c r="BN995" s="90"/>
      <c r="BO995" s="90"/>
      <c r="BP995" s="90"/>
      <c r="BQ995" s="90"/>
      <c r="BR995" s="90"/>
      <c r="BS995" s="90"/>
      <c r="BT995" s="90"/>
      <c r="BU995" s="90"/>
      <c r="BV995" s="90"/>
      <c r="BW995" s="90"/>
      <c r="BX995" s="90"/>
      <c r="BY995" s="90"/>
      <c r="BZ995" s="90"/>
      <c r="CA995" s="90"/>
    </row>
    <row r="996" spans="1:79" s="86" customFormat="1" x14ac:dyDescent="0.2">
      <c r="A996" s="150"/>
      <c r="B996" s="95"/>
      <c r="C996" s="95"/>
      <c r="D996" s="131"/>
      <c r="E996" s="160"/>
      <c r="F996" s="90"/>
      <c r="G996" s="90"/>
      <c r="H996" s="90"/>
      <c r="I996" s="90"/>
      <c r="J996" s="90"/>
      <c r="K996" s="90"/>
      <c r="L996" s="90"/>
      <c r="M996" s="90"/>
      <c r="N996" s="90"/>
      <c r="O996" s="90"/>
      <c r="P996" s="90"/>
      <c r="Q996" s="90"/>
      <c r="R996" s="90"/>
      <c r="S996" s="90"/>
      <c r="T996" s="90"/>
      <c r="U996" s="90"/>
      <c r="V996" s="90"/>
      <c r="W996" s="90"/>
      <c r="X996" s="90"/>
      <c r="Y996" s="90"/>
      <c r="Z996" s="90"/>
      <c r="AA996" s="90"/>
      <c r="AB996" s="90"/>
      <c r="AC996" s="90"/>
      <c r="AD996" s="90"/>
      <c r="AE996" s="90"/>
      <c r="AF996" s="90"/>
      <c r="AG996" s="90"/>
      <c r="AH996" s="90"/>
      <c r="AI996" s="90"/>
      <c r="AJ996" s="90"/>
      <c r="AK996" s="90"/>
      <c r="AL996" s="90"/>
      <c r="AM996" s="90"/>
      <c r="AN996" s="90"/>
      <c r="AO996" s="90"/>
      <c r="AP996" s="90"/>
      <c r="AQ996" s="90"/>
      <c r="AR996" s="90"/>
      <c r="AS996" s="90"/>
      <c r="AT996" s="90"/>
      <c r="AU996" s="90"/>
      <c r="AV996" s="90"/>
      <c r="AW996" s="90"/>
      <c r="AX996" s="90"/>
      <c r="AY996" s="90"/>
      <c r="AZ996" s="90"/>
      <c r="BA996" s="90"/>
      <c r="BB996" s="90"/>
      <c r="BC996" s="90"/>
      <c r="BD996" s="90"/>
      <c r="BE996" s="90"/>
      <c r="BF996" s="90"/>
      <c r="BG996" s="90"/>
      <c r="BH996" s="90"/>
      <c r="BI996" s="90"/>
      <c r="BJ996" s="90"/>
      <c r="BK996" s="90"/>
      <c r="BL996" s="90"/>
      <c r="BM996" s="90"/>
      <c r="BN996" s="90"/>
      <c r="BO996" s="90"/>
      <c r="BP996" s="90"/>
      <c r="BQ996" s="90"/>
      <c r="BR996" s="90"/>
      <c r="BS996" s="90"/>
      <c r="BT996" s="90"/>
      <c r="BU996" s="90"/>
      <c r="BV996" s="90"/>
      <c r="BW996" s="90"/>
      <c r="BX996" s="90"/>
      <c r="BY996" s="90"/>
      <c r="BZ996" s="90"/>
      <c r="CA996" s="90"/>
    </row>
    <row r="997" spans="1:79" s="86" customFormat="1" x14ac:dyDescent="0.2">
      <c r="A997" s="150"/>
      <c r="B997" s="95"/>
      <c r="C997" s="95"/>
      <c r="D997" s="131"/>
      <c r="E997" s="160"/>
      <c r="F997" s="90"/>
      <c r="G997" s="90"/>
      <c r="H997" s="90"/>
      <c r="I997" s="90"/>
      <c r="J997" s="90"/>
      <c r="K997" s="90"/>
      <c r="L997" s="90"/>
      <c r="M997" s="90"/>
      <c r="N997" s="90"/>
      <c r="O997" s="90"/>
      <c r="P997" s="90"/>
      <c r="Q997" s="90"/>
      <c r="R997" s="90"/>
      <c r="S997" s="90"/>
      <c r="T997" s="90"/>
      <c r="U997" s="90"/>
      <c r="V997" s="90"/>
      <c r="W997" s="90"/>
      <c r="X997" s="90"/>
      <c r="Y997" s="90"/>
      <c r="Z997" s="90"/>
      <c r="AA997" s="90"/>
      <c r="AB997" s="90"/>
      <c r="AC997" s="90"/>
      <c r="AD997" s="90"/>
      <c r="AE997" s="90"/>
      <c r="AF997" s="90"/>
      <c r="AG997" s="90"/>
      <c r="AH997" s="90"/>
      <c r="AI997" s="90"/>
      <c r="AJ997" s="90"/>
      <c r="AK997" s="90"/>
      <c r="AL997" s="90"/>
      <c r="AM997" s="90"/>
      <c r="AN997" s="90"/>
      <c r="AO997" s="90"/>
      <c r="AP997" s="90"/>
      <c r="AQ997" s="90"/>
      <c r="AR997" s="90"/>
      <c r="AS997" s="90"/>
      <c r="AT997" s="90"/>
      <c r="AU997" s="90"/>
      <c r="AV997" s="90"/>
      <c r="AW997" s="90"/>
      <c r="AX997" s="90"/>
      <c r="AY997" s="90"/>
      <c r="AZ997" s="90"/>
      <c r="BA997" s="90"/>
      <c r="BB997" s="90"/>
      <c r="BC997" s="90"/>
      <c r="BD997" s="90"/>
      <c r="BE997" s="90"/>
      <c r="BF997" s="90"/>
      <c r="BG997" s="90"/>
      <c r="BH997" s="90"/>
      <c r="BI997" s="90"/>
      <c r="BJ997" s="90"/>
      <c r="BK997" s="90"/>
      <c r="BL997" s="90"/>
      <c r="BM997" s="90"/>
      <c r="BN997" s="90"/>
      <c r="BO997" s="90"/>
      <c r="BP997" s="90"/>
      <c r="BQ997" s="90"/>
      <c r="BR997" s="90"/>
      <c r="BS997" s="90"/>
      <c r="BT997" s="90"/>
      <c r="BU997" s="90"/>
      <c r="BV997" s="90"/>
      <c r="BW997" s="90"/>
      <c r="BX997" s="90"/>
      <c r="BY997" s="90"/>
      <c r="BZ997" s="90"/>
      <c r="CA997" s="90"/>
    </row>
    <row r="998" spans="1:79" s="86" customFormat="1" x14ac:dyDescent="0.2">
      <c r="A998" s="150"/>
      <c r="B998" s="95"/>
      <c r="C998" s="95"/>
      <c r="D998" s="131"/>
      <c r="E998" s="160"/>
      <c r="F998" s="90"/>
      <c r="G998" s="90"/>
      <c r="H998" s="90"/>
      <c r="I998" s="90"/>
      <c r="J998" s="90"/>
      <c r="K998" s="90"/>
      <c r="L998" s="90"/>
      <c r="M998" s="90"/>
      <c r="N998" s="90"/>
      <c r="O998" s="90"/>
      <c r="P998" s="90"/>
      <c r="Q998" s="90"/>
      <c r="R998" s="90"/>
      <c r="S998" s="90"/>
      <c r="T998" s="90"/>
      <c r="U998" s="90"/>
      <c r="V998" s="90"/>
      <c r="W998" s="90"/>
      <c r="X998" s="90"/>
      <c r="Y998" s="90"/>
      <c r="Z998" s="90"/>
      <c r="AA998" s="90"/>
      <c r="AB998" s="90"/>
      <c r="AC998" s="90"/>
      <c r="AD998" s="90"/>
      <c r="AE998" s="90"/>
      <c r="AF998" s="90"/>
      <c r="AG998" s="90"/>
      <c r="AH998" s="90"/>
      <c r="AI998" s="90"/>
      <c r="AJ998" s="90"/>
      <c r="AK998" s="90"/>
      <c r="AL998" s="90"/>
      <c r="AM998" s="90"/>
      <c r="AN998" s="90"/>
      <c r="AO998" s="90"/>
      <c r="AP998" s="90"/>
      <c r="AQ998" s="90"/>
      <c r="AR998" s="90"/>
      <c r="AS998" s="90"/>
      <c r="AT998" s="90"/>
      <c r="AU998" s="90"/>
      <c r="AV998" s="90"/>
      <c r="AW998" s="90"/>
      <c r="AX998" s="90"/>
      <c r="AY998" s="90"/>
      <c r="AZ998" s="90"/>
      <c r="BA998" s="90"/>
      <c r="BB998" s="90"/>
      <c r="BC998" s="90"/>
      <c r="BD998" s="90"/>
      <c r="BE998" s="90"/>
      <c r="BF998" s="90"/>
      <c r="BG998" s="90"/>
      <c r="BH998" s="90"/>
      <c r="BI998" s="90"/>
      <c r="BJ998" s="90"/>
      <c r="BK998" s="90"/>
      <c r="BL998" s="90"/>
      <c r="BM998" s="90"/>
      <c r="BN998" s="90"/>
      <c r="BO998" s="90"/>
      <c r="BP998" s="90"/>
      <c r="BQ998" s="90"/>
      <c r="BR998" s="90"/>
      <c r="BS998" s="90"/>
      <c r="BT998" s="90"/>
      <c r="BU998" s="90"/>
      <c r="BV998" s="90"/>
      <c r="BW998" s="90"/>
      <c r="BX998" s="90"/>
      <c r="BY998" s="90"/>
      <c r="BZ998" s="90"/>
      <c r="CA998" s="90"/>
    </row>
    <row r="999" spans="1:79" s="86" customFormat="1" x14ac:dyDescent="0.2">
      <c r="A999" s="150"/>
      <c r="B999" s="95"/>
      <c r="C999" s="95"/>
      <c r="D999" s="131"/>
      <c r="E999" s="160"/>
      <c r="F999" s="90"/>
      <c r="G999" s="90"/>
      <c r="H999" s="90"/>
      <c r="I999" s="90"/>
      <c r="J999" s="90"/>
      <c r="K999" s="90"/>
      <c r="L999" s="90"/>
      <c r="M999" s="90"/>
      <c r="N999" s="90"/>
      <c r="O999" s="90"/>
      <c r="P999" s="90"/>
      <c r="Q999" s="90"/>
      <c r="R999" s="90"/>
      <c r="S999" s="90"/>
      <c r="T999" s="90"/>
      <c r="U999" s="90"/>
      <c r="V999" s="90"/>
      <c r="W999" s="90"/>
      <c r="X999" s="90"/>
      <c r="Y999" s="90"/>
      <c r="Z999" s="90"/>
      <c r="AA999" s="90"/>
      <c r="AB999" s="90"/>
      <c r="AC999" s="90"/>
      <c r="AD999" s="90"/>
      <c r="AE999" s="90"/>
      <c r="AF999" s="90"/>
      <c r="AG999" s="90"/>
      <c r="AH999" s="90"/>
      <c r="AI999" s="90"/>
      <c r="AJ999" s="90"/>
      <c r="AK999" s="90"/>
      <c r="AL999" s="90"/>
      <c r="AM999" s="90"/>
      <c r="AN999" s="90"/>
      <c r="AO999" s="90"/>
      <c r="AP999" s="90"/>
      <c r="AQ999" s="90"/>
      <c r="AR999" s="90"/>
      <c r="AS999" s="90"/>
      <c r="AT999" s="90"/>
      <c r="AU999" s="90"/>
      <c r="AV999" s="90"/>
      <c r="AW999" s="90"/>
      <c r="AX999" s="90"/>
      <c r="AY999" s="90"/>
      <c r="AZ999" s="90"/>
      <c r="BA999" s="90"/>
      <c r="BB999" s="90"/>
      <c r="BC999" s="90"/>
      <c r="BD999" s="90"/>
      <c r="BE999" s="90"/>
      <c r="BF999" s="90"/>
      <c r="BG999" s="90"/>
      <c r="BH999" s="90"/>
      <c r="BI999" s="90"/>
      <c r="BJ999" s="90"/>
      <c r="BK999" s="90"/>
      <c r="BL999" s="90"/>
      <c r="BM999" s="90"/>
      <c r="BN999" s="90"/>
      <c r="BO999" s="90"/>
      <c r="BP999" s="90"/>
      <c r="BQ999" s="90"/>
      <c r="BR999" s="90"/>
      <c r="BS999" s="90"/>
      <c r="BT999" s="90"/>
      <c r="BU999" s="90"/>
      <c r="BV999" s="90"/>
      <c r="BW999" s="90"/>
      <c r="BX999" s="90"/>
      <c r="BY999" s="90"/>
      <c r="BZ999" s="90"/>
      <c r="CA999" s="90"/>
    </row>
    <row r="1000" spans="1:79" s="86" customFormat="1" x14ac:dyDescent="0.2">
      <c r="A1000" s="150"/>
      <c r="B1000" s="95"/>
      <c r="C1000" s="95"/>
      <c r="D1000" s="131"/>
      <c r="E1000" s="160"/>
      <c r="F1000" s="90"/>
      <c r="G1000" s="90"/>
      <c r="H1000" s="90"/>
      <c r="I1000" s="90"/>
      <c r="J1000" s="90"/>
      <c r="K1000" s="90"/>
      <c r="L1000" s="90"/>
      <c r="M1000" s="90"/>
      <c r="N1000" s="90"/>
      <c r="O1000" s="90"/>
      <c r="P1000" s="90"/>
      <c r="Q1000" s="90"/>
      <c r="R1000" s="90"/>
      <c r="S1000" s="90"/>
      <c r="T1000" s="90"/>
      <c r="U1000" s="90"/>
      <c r="V1000" s="90"/>
      <c r="W1000" s="90"/>
      <c r="X1000" s="90"/>
      <c r="Y1000" s="90"/>
      <c r="Z1000" s="90"/>
      <c r="AA1000" s="90"/>
      <c r="AB1000" s="90"/>
      <c r="AC1000" s="90"/>
      <c r="AD1000" s="90"/>
      <c r="AE1000" s="90"/>
      <c r="AF1000" s="90"/>
      <c r="AG1000" s="90"/>
      <c r="AH1000" s="90"/>
      <c r="AI1000" s="90"/>
      <c r="AJ1000" s="90"/>
      <c r="AK1000" s="90"/>
      <c r="AL1000" s="90"/>
      <c r="AM1000" s="90"/>
      <c r="AN1000" s="90"/>
      <c r="AO1000" s="90"/>
      <c r="AP1000" s="90"/>
      <c r="AQ1000" s="90"/>
      <c r="AR1000" s="90"/>
      <c r="AS1000" s="90"/>
      <c r="AT1000" s="90"/>
      <c r="AU1000" s="90"/>
      <c r="AV1000" s="90"/>
      <c r="AW1000" s="90"/>
      <c r="AX1000" s="90"/>
      <c r="AY1000" s="90"/>
      <c r="AZ1000" s="90"/>
      <c r="BA1000" s="90"/>
      <c r="BB1000" s="90"/>
      <c r="BC1000" s="90"/>
      <c r="BD1000" s="90"/>
      <c r="BE1000" s="90"/>
      <c r="BF1000" s="90"/>
      <c r="BG1000" s="90"/>
      <c r="BH1000" s="90"/>
      <c r="BI1000" s="90"/>
      <c r="BJ1000" s="90"/>
      <c r="BK1000" s="90"/>
      <c r="BL1000" s="90"/>
      <c r="BM1000" s="90"/>
      <c r="BN1000" s="90"/>
      <c r="BO1000" s="90"/>
      <c r="BP1000" s="90"/>
      <c r="BQ1000" s="90"/>
      <c r="BR1000" s="90"/>
      <c r="BS1000" s="90"/>
      <c r="BT1000" s="90"/>
      <c r="BU1000" s="90"/>
      <c r="BV1000" s="90"/>
      <c r="BW1000" s="90"/>
      <c r="BX1000" s="90"/>
      <c r="BY1000" s="90"/>
      <c r="BZ1000" s="90"/>
      <c r="CA1000" s="90"/>
    </row>
    <row r="1001" spans="1:79" s="86" customFormat="1" x14ac:dyDescent="0.2">
      <c r="A1001" s="150"/>
      <c r="B1001" s="95"/>
      <c r="C1001" s="95"/>
      <c r="D1001" s="131"/>
      <c r="E1001" s="160"/>
      <c r="F1001" s="90"/>
      <c r="G1001" s="90"/>
      <c r="H1001" s="90"/>
      <c r="I1001" s="90"/>
      <c r="J1001" s="90"/>
      <c r="K1001" s="90"/>
      <c r="L1001" s="90"/>
      <c r="M1001" s="90"/>
      <c r="N1001" s="90"/>
      <c r="O1001" s="90"/>
      <c r="P1001" s="90"/>
      <c r="Q1001" s="90"/>
      <c r="R1001" s="90"/>
      <c r="S1001" s="90"/>
      <c r="T1001" s="90"/>
      <c r="U1001" s="90"/>
      <c r="V1001" s="90"/>
      <c r="W1001" s="90"/>
      <c r="X1001" s="90"/>
      <c r="Y1001" s="90"/>
      <c r="Z1001" s="90"/>
      <c r="AA1001" s="90"/>
      <c r="AB1001" s="90"/>
      <c r="AC1001" s="90"/>
      <c r="AD1001" s="90"/>
      <c r="AE1001" s="90"/>
      <c r="AF1001" s="90"/>
      <c r="AG1001" s="90"/>
      <c r="AH1001" s="90"/>
      <c r="AI1001" s="90"/>
      <c r="AJ1001" s="90"/>
      <c r="AK1001" s="90"/>
      <c r="AL1001" s="90"/>
      <c r="AM1001" s="90"/>
      <c r="AN1001" s="90"/>
      <c r="AO1001" s="90"/>
      <c r="AP1001" s="90"/>
      <c r="AQ1001" s="90"/>
      <c r="AR1001" s="90"/>
      <c r="AS1001" s="90"/>
      <c r="AT1001" s="90"/>
      <c r="AU1001" s="90"/>
      <c r="AV1001" s="90"/>
      <c r="AW1001" s="90"/>
      <c r="AX1001" s="90"/>
      <c r="AY1001" s="90"/>
      <c r="AZ1001" s="90"/>
      <c r="BA1001" s="90"/>
      <c r="BB1001" s="90"/>
      <c r="BC1001" s="90"/>
      <c r="BD1001" s="90"/>
      <c r="BE1001" s="90"/>
      <c r="BF1001" s="90"/>
      <c r="BG1001" s="90"/>
      <c r="BH1001" s="90"/>
      <c r="BI1001" s="90"/>
      <c r="BJ1001" s="90"/>
      <c r="BK1001" s="90"/>
      <c r="BL1001" s="90"/>
      <c r="BM1001" s="90"/>
      <c r="BN1001" s="90"/>
      <c r="BO1001" s="90"/>
      <c r="BP1001" s="90"/>
      <c r="BQ1001" s="90"/>
      <c r="BR1001" s="90"/>
      <c r="BS1001" s="90"/>
      <c r="BT1001" s="90"/>
      <c r="BU1001" s="90"/>
      <c r="BV1001" s="90"/>
      <c r="BW1001" s="90"/>
      <c r="BX1001" s="90"/>
      <c r="BY1001" s="90"/>
      <c r="BZ1001" s="90"/>
      <c r="CA1001" s="90"/>
    </row>
    <row r="1002" spans="1:79" s="86" customFormat="1" x14ac:dyDescent="0.2">
      <c r="A1002" s="150"/>
      <c r="B1002" s="95"/>
      <c r="C1002" s="95"/>
      <c r="D1002" s="131"/>
      <c r="E1002" s="160"/>
      <c r="F1002" s="90"/>
      <c r="G1002" s="90"/>
      <c r="H1002" s="90"/>
      <c r="I1002" s="90"/>
      <c r="J1002" s="90"/>
      <c r="K1002" s="90"/>
      <c r="L1002" s="90"/>
      <c r="M1002" s="90"/>
      <c r="N1002" s="90"/>
      <c r="O1002" s="90"/>
      <c r="P1002" s="90"/>
      <c r="Q1002" s="90"/>
      <c r="R1002" s="90"/>
      <c r="S1002" s="90"/>
      <c r="T1002" s="90"/>
      <c r="U1002" s="90"/>
      <c r="V1002" s="90"/>
      <c r="W1002" s="90"/>
      <c r="X1002" s="90"/>
      <c r="Y1002" s="90"/>
      <c r="Z1002" s="90"/>
      <c r="AA1002" s="90"/>
      <c r="AB1002" s="90"/>
      <c r="AC1002" s="90"/>
      <c r="AD1002" s="90"/>
      <c r="AE1002" s="90"/>
      <c r="AF1002" s="90"/>
      <c r="AG1002" s="90"/>
      <c r="AH1002" s="90"/>
      <c r="AI1002" s="90"/>
      <c r="AJ1002" s="90"/>
      <c r="AK1002" s="90"/>
      <c r="AL1002" s="90"/>
      <c r="AM1002" s="90"/>
      <c r="AN1002" s="90"/>
      <c r="AO1002" s="90"/>
      <c r="AP1002" s="90"/>
      <c r="AQ1002" s="90"/>
      <c r="AR1002" s="90"/>
      <c r="AS1002" s="90"/>
      <c r="AT1002" s="90"/>
      <c r="AU1002" s="90"/>
      <c r="AV1002" s="90"/>
      <c r="AW1002" s="90"/>
      <c r="AX1002" s="90"/>
      <c r="AY1002" s="90"/>
      <c r="AZ1002" s="90"/>
      <c r="BA1002" s="90"/>
      <c r="BB1002" s="90"/>
      <c r="BC1002" s="90"/>
      <c r="BD1002" s="90"/>
      <c r="BE1002" s="90"/>
      <c r="BF1002" s="90"/>
      <c r="BG1002" s="90"/>
      <c r="BH1002" s="90"/>
      <c r="BI1002" s="90"/>
      <c r="BJ1002" s="90"/>
      <c r="BK1002" s="90"/>
      <c r="BL1002" s="90"/>
      <c r="BM1002" s="90"/>
      <c r="BN1002" s="90"/>
      <c r="BO1002" s="90"/>
      <c r="BP1002" s="90"/>
      <c r="BQ1002" s="90"/>
      <c r="BR1002" s="90"/>
      <c r="BS1002" s="90"/>
      <c r="BT1002" s="90"/>
      <c r="BU1002" s="90"/>
      <c r="BV1002" s="90"/>
      <c r="BW1002" s="90"/>
      <c r="BX1002" s="90"/>
      <c r="BY1002" s="90"/>
      <c r="BZ1002" s="90"/>
      <c r="CA1002" s="90"/>
    </row>
    <row r="1003" spans="1:79" s="86" customFormat="1" x14ac:dyDescent="0.2">
      <c r="A1003" s="150"/>
      <c r="B1003" s="95"/>
      <c r="C1003" s="95"/>
      <c r="D1003" s="131"/>
      <c r="E1003" s="160"/>
      <c r="F1003" s="90"/>
      <c r="G1003" s="90"/>
      <c r="H1003" s="90"/>
      <c r="I1003" s="90"/>
      <c r="J1003" s="90"/>
      <c r="K1003" s="90"/>
      <c r="L1003" s="90"/>
      <c r="M1003" s="90"/>
      <c r="N1003" s="90"/>
      <c r="O1003" s="90"/>
      <c r="P1003" s="90"/>
      <c r="Q1003" s="90"/>
      <c r="R1003" s="90"/>
      <c r="S1003" s="90"/>
      <c r="T1003" s="90"/>
      <c r="U1003" s="90"/>
      <c r="V1003" s="90"/>
      <c r="W1003" s="90"/>
      <c r="X1003" s="90"/>
      <c r="Y1003" s="90"/>
      <c r="Z1003" s="90"/>
      <c r="AA1003" s="90"/>
      <c r="AB1003" s="90"/>
      <c r="AC1003" s="90"/>
      <c r="AD1003" s="90"/>
      <c r="AE1003" s="90"/>
      <c r="AF1003" s="90"/>
      <c r="AG1003" s="90"/>
      <c r="AH1003" s="90"/>
      <c r="AI1003" s="90"/>
      <c r="AJ1003" s="90"/>
      <c r="AK1003" s="90"/>
      <c r="AL1003" s="90"/>
      <c r="AM1003" s="90"/>
      <c r="AN1003" s="90"/>
      <c r="AO1003" s="90"/>
      <c r="AP1003" s="90"/>
      <c r="AQ1003" s="90"/>
      <c r="AR1003" s="90"/>
      <c r="AS1003" s="90"/>
      <c r="AT1003" s="90"/>
      <c r="AU1003" s="90"/>
      <c r="AV1003" s="90"/>
      <c r="AW1003" s="90"/>
      <c r="AX1003" s="90"/>
      <c r="AY1003" s="90"/>
      <c r="AZ1003" s="90"/>
      <c r="BA1003" s="90"/>
      <c r="BB1003" s="90"/>
      <c r="BC1003" s="90"/>
      <c r="BD1003" s="90"/>
      <c r="BE1003" s="90"/>
      <c r="BF1003" s="90"/>
      <c r="BG1003" s="90"/>
      <c r="BH1003" s="90"/>
      <c r="BI1003" s="90"/>
      <c r="BJ1003" s="90"/>
      <c r="BK1003" s="90"/>
      <c r="BL1003" s="90"/>
      <c r="BM1003" s="90"/>
      <c r="BN1003" s="90"/>
      <c r="BO1003" s="90"/>
      <c r="BP1003" s="90"/>
      <c r="BQ1003" s="90"/>
      <c r="BR1003" s="90"/>
      <c r="BS1003" s="90"/>
      <c r="BT1003" s="90"/>
      <c r="BU1003" s="90"/>
      <c r="BV1003" s="90"/>
      <c r="BW1003" s="90"/>
      <c r="BX1003" s="90"/>
      <c r="BY1003" s="90"/>
      <c r="BZ1003" s="90"/>
      <c r="CA1003" s="90"/>
    </row>
    <row r="1004" spans="1:79" s="86" customFormat="1" x14ac:dyDescent="0.2">
      <c r="A1004" s="150"/>
      <c r="B1004" s="95"/>
      <c r="C1004" s="95"/>
      <c r="D1004" s="131"/>
      <c r="E1004" s="160"/>
      <c r="F1004" s="90"/>
      <c r="G1004" s="90"/>
      <c r="H1004" s="90"/>
      <c r="I1004" s="90"/>
      <c r="J1004" s="90"/>
      <c r="K1004" s="90"/>
      <c r="L1004" s="90"/>
      <c r="M1004" s="90"/>
      <c r="N1004" s="90"/>
      <c r="O1004" s="90"/>
      <c r="P1004" s="90"/>
      <c r="Q1004" s="90"/>
      <c r="R1004" s="90"/>
      <c r="S1004" s="90"/>
      <c r="T1004" s="90"/>
      <c r="U1004" s="90"/>
      <c r="V1004" s="90"/>
      <c r="W1004" s="90"/>
      <c r="X1004" s="90"/>
      <c r="Y1004" s="90"/>
      <c r="Z1004" s="90"/>
      <c r="AA1004" s="90"/>
      <c r="AB1004" s="90"/>
      <c r="AC1004" s="90"/>
      <c r="AD1004" s="90"/>
      <c r="AE1004" s="90"/>
      <c r="AF1004" s="90"/>
      <c r="AG1004" s="90"/>
      <c r="AH1004" s="90"/>
      <c r="AI1004" s="90"/>
      <c r="AJ1004" s="90"/>
      <c r="AK1004" s="90"/>
      <c r="AL1004" s="90"/>
      <c r="AM1004" s="90"/>
      <c r="AN1004" s="90"/>
      <c r="AO1004" s="90"/>
      <c r="AP1004" s="90"/>
      <c r="AQ1004" s="90"/>
      <c r="AR1004" s="90"/>
      <c r="AS1004" s="90"/>
      <c r="AT1004" s="90"/>
      <c r="AU1004" s="90"/>
      <c r="AV1004" s="90"/>
      <c r="AW1004" s="90"/>
      <c r="AX1004" s="90"/>
      <c r="AY1004" s="90"/>
      <c r="AZ1004" s="90"/>
      <c r="BA1004" s="90"/>
      <c r="BB1004" s="90"/>
      <c r="BC1004" s="90"/>
      <c r="BD1004" s="90"/>
      <c r="BE1004" s="90"/>
      <c r="BF1004" s="90"/>
      <c r="BG1004" s="90"/>
      <c r="BH1004" s="90"/>
      <c r="BI1004" s="90"/>
      <c r="BJ1004" s="90"/>
      <c r="BK1004" s="90"/>
      <c r="BL1004" s="90"/>
      <c r="BM1004" s="90"/>
      <c r="BN1004" s="90"/>
      <c r="BO1004" s="90"/>
      <c r="BP1004" s="90"/>
      <c r="BQ1004" s="90"/>
      <c r="BR1004" s="90"/>
      <c r="BS1004" s="90"/>
      <c r="BT1004" s="90"/>
      <c r="BU1004" s="90"/>
      <c r="BV1004" s="90"/>
      <c r="BW1004" s="90"/>
      <c r="BX1004" s="90"/>
      <c r="BY1004" s="90"/>
      <c r="BZ1004" s="90"/>
      <c r="CA1004" s="90"/>
    </row>
    <row r="1005" spans="1:79" s="86" customFormat="1" x14ac:dyDescent="0.2">
      <c r="A1005" s="150"/>
      <c r="B1005" s="95"/>
      <c r="C1005" s="95"/>
      <c r="D1005" s="131"/>
      <c r="E1005" s="160"/>
      <c r="F1005" s="90"/>
      <c r="G1005" s="90"/>
      <c r="H1005" s="90"/>
      <c r="I1005" s="90"/>
      <c r="J1005" s="90"/>
      <c r="K1005" s="90"/>
      <c r="L1005" s="90"/>
      <c r="M1005" s="90"/>
      <c r="N1005" s="90"/>
      <c r="O1005" s="90"/>
      <c r="P1005" s="90"/>
      <c r="Q1005" s="90"/>
      <c r="R1005" s="90"/>
      <c r="S1005" s="90"/>
      <c r="T1005" s="90"/>
      <c r="U1005" s="90"/>
      <c r="V1005" s="90"/>
      <c r="W1005" s="90"/>
      <c r="X1005" s="90"/>
      <c r="Y1005" s="90"/>
      <c r="Z1005" s="90"/>
      <c r="AA1005" s="90"/>
      <c r="AB1005" s="90"/>
      <c r="AC1005" s="90"/>
      <c r="AD1005" s="90"/>
      <c r="AE1005" s="90"/>
      <c r="AF1005" s="90"/>
      <c r="AG1005" s="90"/>
      <c r="AH1005" s="90"/>
      <c r="AI1005" s="90"/>
      <c r="AJ1005" s="90"/>
      <c r="AK1005" s="90"/>
      <c r="AL1005" s="90"/>
      <c r="AM1005" s="90"/>
      <c r="AN1005" s="90"/>
      <c r="AO1005" s="90"/>
      <c r="AP1005" s="90"/>
      <c r="AQ1005" s="90"/>
      <c r="AR1005" s="90"/>
      <c r="AS1005" s="90"/>
      <c r="AT1005" s="90"/>
      <c r="AU1005" s="90"/>
      <c r="AV1005" s="90"/>
      <c r="AW1005" s="90"/>
      <c r="AX1005" s="90"/>
      <c r="AY1005" s="90"/>
      <c r="AZ1005" s="90"/>
      <c r="BA1005" s="90"/>
      <c r="BB1005" s="90"/>
      <c r="BC1005" s="90"/>
      <c r="BD1005" s="90"/>
      <c r="BE1005" s="90"/>
      <c r="BF1005" s="90"/>
      <c r="BG1005" s="90"/>
      <c r="BH1005" s="90"/>
      <c r="BI1005" s="90"/>
      <c r="BJ1005" s="90"/>
      <c r="BK1005" s="90"/>
      <c r="BL1005" s="90"/>
      <c r="BM1005" s="90"/>
      <c r="BN1005" s="90"/>
      <c r="BO1005" s="90"/>
      <c r="BP1005" s="90"/>
      <c r="BQ1005" s="90"/>
      <c r="BR1005" s="90"/>
      <c r="BS1005" s="90"/>
      <c r="BT1005" s="90"/>
      <c r="BU1005" s="90"/>
      <c r="BV1005" s="90"/>
      <c r="BW1005" s="90"/>
      <c r="BX1005" s="90"/>
      <c r="BY1005" s="90"/>
      <c r="BZ1005" s="90"/>
      <c r="CA1005" s="90"/>
    </row>
    <row r="1006" spans="1:79" s="86" customFormat="1" x14ac:dyDescent="0.2">
      <c r="A1006" s="150"/>
      <c r="B1006" s="95"/>
      <c r="C1006" s="95"/>
      <c r="D1006" s="131"/>
      <c r="E1006" s="160"/>
      <c r="F1006" s="90"/>
      <c r="G1006" s="90"/>
      <c r="H1006" s="90"/>
      <c r="I1006" s="90"/>
      <c r="J1006" s="90"/>
      <c r="K1006" s="90"/>
      <c r="L1006" s="90"/>
      <c r="M1006" s="90"/>
      <c r="N1006" s="90"/>
      <c r="O1006" s="90"/>
      <c r="P1006" s="90"/>
      <c r="Q1006" s="90"/>
      <c r="R1006" s="90"/>
      <c r="S1006" s="90"/>
      <c r="T1006" s="90"/>
      <c r="U1006" s="90"/>
      <c r="V1006" s="90"/>
      <c r="W1006" s="90"/>
      <c r="X1006" s="90"/>
      <c r="Y1006" s="90"/>
      <c r="Z1006" s="90"/>
      <c r="AA1006" s="90"/>
      <c r="AB1006" s="90"/>
      <c r="AC1006" s="90"/>
      <c r="AD1006" s="90"/>
      <c r="AE1006" s="90"/>
      <c r="AF1006" s="90"/>
      <c r="AG1006" s="90"/>
      <c r="AH1006" s="90"/>
      <c r="AI1006" s="90"/>
      <c r="AJ1006" s="90"/>
      <c r="AK1006" s="90"/>
      <c r="AL1006" s="90"/>
      <c r="AM1006" s="90"/>
      <c r="AN1006" s="90"/>
      <c r="AO1006" s="90"/>
      <c r="AP1006" s="90"/>
      <c r="AQ1006" s="90"/>
      <c r="AR1006" s="90"/>
      <c r="AS1006" s="90"/>
      <c r="AT1006" s="90"/>
      <c r="AU1006" s="90"/>
      <c r="AV1006" s="90"/>
      <c r="AW1006" s="90"/>
      <c r="AX1006" s="90"/>
      <c r="AY1006" s="90"/>
      <c r="AZ1006" s="90"/>
      <c r="BA1006" s="90"/>
      <c r="BB1006" s="90"/>
      <c r="BC1006" s="90"/>
      <c r="BD1006" s="90"/>
      <c r="BE1006" s="90"/>
      <c r="BF1006" s="90"/>
      <c r="BG1006" s="90"/>
      <c r="BH1006" s="90"/>
      <c r="BI1006" s="90"/>
      <c r="BJ1006" s="90"/>
      <c r="BK1006" s="90"/>
      <c r="BL1006" s="90"/>
      <c r="BM1006" s="90"/>
      <c r="BN1006" s="90"/>
      <c r="BO1006" s="90"/>
      <c r="BP1006" s="90"/>
      <c r="BQ1006" s="90"/>
      <c r="BR1006" s="90"/>
      <c r="BS1006" s="90"/>
      <c r="BT1006" s="90"/>
      <c r="BU1006" s="90"/>
      <c r="BV1006" s="90"/>
      <c r="BW1006" s="90"/>
      <c r="BX1006" s="90"/>
      <c r="BY1006" s="90"/>
      <c r="BZ1006" s="90"/>
      <c r="CA1006" s="90"/>
    </row>
    <row r="1007" spans="1:79" s="86" customFormat="1" x14ac:dyDescent="0.2">
      <c r="A1007" s="150"/>
      <c r="B1007" s="95"/>
      <c r="C1007" s="95"/>
      <c r="D1007" s="131"/>
      <c r="E1007" s="160"/>
      <c r="F1007" s="90"/>
      <c r="G1007" s="90"/>
      <c r="H1007" s="90"/>
      <c r="I1007" s="90"/>
      <c r="J1007" s="90"/>
      <c r="K1007" s="90"/>
      <c r="L1007" s="90"/>
      <c r="M1007" s="90"/>
      <c r="N1007" s="90"/>
      <c r="O1007" s="90"/>
      <c r="P1007" s="90"/>
      <c r="Q1007" s="90"/>
      <c r="R1007" s="90"/>
      <c r="S1007" s="90"/>
      <c r="T1007" s="90"/>
      <c r="U1007" s="90"/>
      <c r="V1007" s="90"/>
      <c r="W1007" s="90"/>
      <c r="X1007" s="90"/>
      <c r="Y1007" s="90"/>
      <c r="Z1007" s="90"/>
      <c r="AA1007" s="90"/>
      <c r="AB1007" s="90"/>
      <c r="AC1007" s="90"/>
      <c r="AD1007" s="90"/>
      <c r="AE1007" s="90"/>
      <c r="AF1007" s="90"/>
      <c r="AG1007" s="90"/>
      <c r="AH1007" s="90"/>
      <c r="AI1007" s="90"/>
      <c r="AJ1007" s="90"/>
      <c r="AK1007" s="90"/>
      <c r="AL1007" s="90"/>
      <c r="AM1007" s="90"/>
      <c r="AN1007" s="90"/>
      <c r="AO1007" s="90"/>
      <c r="AP1007" s="90"/>
      <c r="AQ1007" s="90"/>
      <c r="AR1007" s="90"/>
      <c r="AS1007" s="90"/>
      <c r="AT1007" s="90"/>
      <c r="AU1007" s="90"/>
      <c r="AV1007" s="90"/>
      <c r="AW1007" s="90"/>
      <c r="AX1007" s="90"/>
      <c r="AY1007" s="90"/>
      <c r="AZ1007" s="90"/>
      <c r="BA1007" s="90"/>
      <c r="BB1007" s="90"/>
      <c r="BC1007" s="90"/>
      <c r="BD1007" s="90"/>
      <c r="BE1007" s="90"/>
      <c r="BF1007" s="90"/>
      <c r="BG1007" s="90"/>
      <c r="BH1007" s="90"/>
      <c r="BI1007" s="90"/>
      <c r="BJ1007" s="90"/>
      <c r="BK1007" s="90"/>
      <c r="BL1007" s="90"/>
      <c r="BM1007" s="90"/>
      <c r="BN1007" s="90"/>
      <c r="BO1007" s="90"/>
      <c r="BP1007" s="90"/>
      <c r="BQ1007" s="90"/>
      <c r="BR1007" s="90"/>
      <c r="BS1007" s="90"/>
      <c r="BT1007" s="90"/>
      <c r="BU1007" s="90"/>
      <c r="BV1007" s="90"/>
      <c r="BW1007" s="90"/>
      <c r="BX1007" s="90"/>
      <c r="BY1007" s="90"/>
      <c r="BZ1007" s="90"/>
      <c r="CA1007" s="90"/>
    </row>
    <row r="1008" spans="1:79" s="86" customFormat="1" x14ac:dyDescent="0.2">
      <c r="A1008" s="150"/>
      <c r="B1008" s="95"/>
      <c r="C1008" s="95"/>
      <c r="D1008" s="131"/>
      <c r="E1008" s="160"/>
      <c r="F1008" s="90"/>
      <c r="G1008" s="90"/>
      <c r="H1008" s="90"/>
      <c r="I1008" s="90"/>
      <c r="J1008" s="90"/>
      <c r="K1008" s="90"/>
      <c r="L1008" s="90"/>
      <c r="M1008" s="90"/>
      <c r="N1008" s="90"/>
      <c r="O1008" s="90"/>
      <c r="P1008" s="90"/>
      <c r="Q1008" s="90"/>
      <c r="R1008" s="90"/>
      <c r="S1008" s="90"/>
      <c r="T1008" s="90"/>
      <c r="U1008" s="90"/>
      <c r="V1008" s="90"/>
      <c r="W1008" s="90"/>
      <c r="X1008" s="90"/>
      <c r="Y1008" s="90"/>
      <c r="Z1008" s="90"/>
      <c r="AA1008" s="90"/>
      <c r="AB1008" s="90"/>
      <c r="AC1008" s="90"/>
      <c r="AD1008" s="90"/>
      <c r="AE1008" s="90"/>
      <c r="AF1008" s="90"/>
      <c r="AG1008" s="90"/>
      <c r="AH1008" s="90"/>
      <c r="AI1008" s="90"/>
      <c r="AJ1008" s="90"/>
      <c r="AK1008" s="90"/>
      <c r="AL1008" s="90"/>
      <c r="AM1008" s="90"/>
      <c r="AN1008" s="90"/>
      <c r="AO1008" s="90"/>
      <c r="AP1008" s="90"/>
      <c r="AQ1008" s="90"/>
      <c r="AR1008" s="90"/>
      <c r="AS1008" s="90"/>
      <c r="AT1008" s="90"/>
      <c r="AU1008" s="90"/>
      <c r="AV1008" s="90"/>
      <c r="AW1008" s="90"/>
      <c r="AX1008" s="90"/>
      <c r="AY1008" s="90"/>
      <c r="AZ1008" s="90"/>
      <c r="BA1008" s="90"/>
      <c r="BB1008" s="90"/>
      <c r="BC1008" s="90"/>
      <c r="BD1008" s="90"/>
      <c r="BE1008" s="90"/>
      <c r="BF1008" s="90"/>
      <c r="BG1008" s="90"/>
      <c r="BH1008" s="90"/>
      <c r="BI1008" s="90"/>
      <c r="BJ1008" s="90"/>
      <c r="BK1008" s="90"/>
      <c r="BL1008" s="90"/>
      <c r="BM1008" s="90"/>
      <c r="BN1008" s="90"/>
      <c r="BO1008" s="90"/>
      <c r="BP1008" s="90"/>
      <c r="BQ1008" s="90"/>
      <c r="BR1008" s="90"/>
      <c r="BS1008" s="90"/>
      <c r="BT1008" s="90"/>
      <c r="BU1008" s="90"/>
      <c r="BV1008" s="90"/>
      <c r="BW1008" s="90"/>
      <c r="BX1008" s="90"/>
      <c r="BY1008" s="90"/>
      <c r="BZ1008" s="90"/>
      <c r="CA1008" s="90"/>
    </row>
    <row r="1009" spans="1:79" s="86" customFormat="1" x14ac:dyDescent="0.2">
      <c r="A1009" s="150"/>
      <c r="B1009" s="95"/>
      <c r="C1009" s="95"/>
      <c r="D1009" s="131"/>
      <c r="E1009" s="160"/>
      <c r="F1009" s="90"/>
      <c r="G1009" s="90"/>
      <c r="H1009" s="90"/>
      <c r="I1009" s="90"/>
      <c r="J1009" s="90"/>
      <c r="K1009" s="90"/>
      <c r="L1009" s="90"/>
      <c r="M1009" s="90"/>
      <c r="N1009" s="90"/>
      <c r="O1009" s="90"/>
      <c r="P1009" s="90"/>
      <c r="Q1009" s="90"/>
      <c r="R1009" s="90"/>
      <c r="S1009" s="90"/>
      <c r="T1009" s="90"/>
      <c r="U1009" s="90"/>
      <c r="V1009" s="90"/>
      <c r="W1009" s="90"/>
      <c r="X1009" s="90"/>
      <c r="Y1009" s="90"/>
      <c r="Z1009" s="90"/>
      <c r="AA1009" s="90"/>
      <c r="AB1009" s="90"/>
      <c r="AC1009" s="90"/>
      <c r="AD1009" s="90"/>
      <c r="AE1009" s="90"/>
      <c r="AF1009" s="90"/>
      <c r="AG1009" s="90"/>
      <c r="AH1009" s="90"/>
      <c r="AI1009" s="90"/>
      <c r="AJ1009" s="90"/>
      <c r="AK1009" s="90"/>
      <c r="AL1009" s="90"/>
      <c r="AM1009" s="90"/>
      <c r="AN1009" s="90"/>
      <c r="AO1009" s="90"/>
      <c r="AP1009" s="90"/>
      <c r="AQ1009" s="90"/>
      <c r="AR1009" s="90"/>
      <c r="AS1009" s="90"/>
      <c r="AT1009" s="90"/>
      <c r="AU1009" s="90"/>
      <c r="AV1009" s="90"/>
      <c r="AW1009" s="90"/>
      <c r="AX1009" s="90"/>
      <c r="AY1009" s="90"/>
      <c r="AZ1009" s="90"/>
      <c r="BA1009" s="90"/>
      <c r="BB1009" s="90"/>
      <c r="BC1009" s="90"/>
      <c r="BD1009" s="90"/>
      <c r="BE1009" s="90"/>
      <c r="BF1009" s="90"/>
      <c r="BG1009" s="90"/>
      <c r="BH1009" s="90"/>
      <c r="BI1009" s="90"/>
      <c r="BJ1009" s="90"/>
      <c r="BK1009" s="90"/>
      <c r="BL1009" s="90"/>
      <c r="BM1009" s="90"/>
      <c r="BN1009" s="90"/>
      <c r="BO1009" s="90"/>
      <c r="BP1009" s="90"/>
      <c r="BQ1009" s="90"/>
      <c r="BR1009" s="90"/>
      <c r="BS1009" s="90"/>
      <c r="BT1009" s="90"/>
      <c r="BU1009" s="90"/>
      <c r="BV1009" s="90"/>
      <c r="BW1009" s="90"/>
      <c r="BX1009" s="90"/>
      <c r="BY1009" s="90"/>
      <c r="BZ1009" s="90"/>
      <c r="CA1009" s="90"/>
    </row>
    <row r="1010" spans="1:79" s="86" customFormat="1" x14ac:dyDescent="0.2">
      <c r="A1010" s="150"/>
      <c r="B1010" s="95"/>
      <c r="C1010" s="95"/>
      <c r="D1010" s="131"/>
      <c r="E1010" s="160"/>
      <c r="F1010" s="90"/>
      <c r="G1010" s="90"/>
      <c r="H1010" s="90"/>
      <c r="I1010" s="90"/>
      <c r="J1010" s="90"/>
      <c r="K1010" s="90"/>
      <c r="L1010" s="90"/>
      <c r="M1010" s="90"/>
      <c r="N1010" s="90"/>
      <c r="O1010" s="90"/>
      <c r="P1010" s="90"/>
      <c r="Q1010" s="90"/>
      <c r="R1010" s="90"/>
      <c r="S1010" s="90"/>
      <c r="T1010" s="90"/>
      <c r="U1010" s="90"/>
      <c r="V1010" s="90"/>
      <c r="W1010" s="90"/>
      <c r="X1010" s="90"/>
      <c r="Y1010" s="90"/>
      <c r="Z1010" s="90"/>
      <c r="AA1010" s="90"/>
      <c r="AB1010" s="90"/>
      <c r="AC1010" s="90"/>
      <c r="AD1010" s="90"/>
      <c r="AE1010" s="90"/>
      <c r="AF1010" s="90"/>
      <c r="AG1010" s="90"/>
      <c r="AH1010" s="90"/>
      <c r="AI1010" s="90"/>
      <c r="AJ1010" s="90"/>
      <c r="AK1010" s="90"/>
      <c r="AL1010" s="90"/>
      <c r="AM1010" s="90"/>
      <c r="AN1010" s="90"/>
      <c r="AO1010" s="90"/>
      <c r="AP1010" s="90"/>
      <c r="AQ1010" s="90"/>
      <c r="AR1010" s="90"/>
      <c r="AS1010" s="90"/>
      <c r="AT1010" s="90"/>
      <c r="AU1010" s="90"/>
      <c r="AV1010" s="90"/>
      <c r="AW1010" s="90"/>
      <c r="AX1010" s="90"/>
      <c r="AY1010" s="90"/>
      <c r="AZ1010" s="90"/>
      <c r="BA1010" s="90"/>
      <c r="BB1010" s="90"/>
      <c r="BC1010" s="90"/>
      <c r="BD1010" s="90"/>
      <c r="BE1010" s="90"/>
      <c r="BF1010" s="90"/>
      <c r="BG1010" s="90"/>
      <c r="BH1010" s="90"/>
      <c r="BI1010" s="90"/>
      <c r="BJ1010" s="90"/>
      <c r="BK1010" s="90"/>
      <c r="BL1010" s="90"/>
      <c r="BM1010" s="90"/>
      <c r="BN1010" s="90"/>
      <c r="BO1010" s="90"/>
      <c r="BP1010" s="90"/>
      <c r="BQ1010" s="90"/>
      <c r="BR1010" s="90"/>
      <c r="BS1010" s="90"/>
      <c r="BT1010" s="90"/>
      <c r="BU1010" s="90"/>
      <c r="BV1010" s="90"/>
      <c r="BW1010" s="90"/>
      <c r="BX1010" s="90"/>
      <c r="BY1010" s="90"/>
      <c r="BZ1010" s="90"/>
      <c r="CA1010" s="90"/>
    </row>
    <row r="1011" spans="1:79" s="86" customFormat="1" x14ac:dyDescent="0.2">
      <c r="A1011" s="150"/>
      <c r="B1011" s="95"/>
      <c r="C1011" s="95"/>
      <c r="D1011" s="131"/>
      <c r="E1011" s="160"/>
      <c r="F1011" s="90"/>
      <c r="G1011" s="90"/>
      <c r="H1011" s="90"/>
      <c r="I1011" s="90"/>
      <c r="J1011" s="90"/>
      <c r="K1011" s="90"/>
      <c r="L1011" s="90"/>
      <c r="M1011" s="90"/>
      <c r="N1011" s="90"/>
      <c r="O1011" s="90"/>
      <c r="P1011" s="90"/>
      <c r="Q1011" s="90"/>
      <c r="R1011" s="90"/>
      <c r="S1011" s="90"/>
      <c r="T1011" s="90"/>
      <c r="U1011" s="90"/>
      <c r="V1011" s="90"/>
      <c r="W1011" s="90"/>
      <c r="X1011" s="90"/>
      <c r="Y1011" s="90"/>
      <c r="Z1011" s="90"/>
      <c r="AA1011" s="90"/>
      <c r="AB1011" s="90"/>
      <c r="AC1011" s="90"/>
      <c r="AD1011" s="90"/>
      <c r="AE1011" s="90"/>
      <c r="AF1011" s="90"/>
      <c r="AG1011" s="90"/>
      <c r="AH1011" s="90"/>
      <c r="AI1011" s="90"/>
      <c r="AJ1011" s="90"/>
      <c r="AK1011" s="90"/>
      <c r="AL1011" s="90"/>
      <c r="AM1011" s="90"/>
      <c r="AN1011" s="90"/>
      <c r="AO1011" s="90"/>
      <c r="AP1011" s="90"/>
      <c r="AQ1011" s="90"/>
      <c r="AR1011" s="90"/>
      <c r="AS1011" s="90"/>
      <c r="AT1011" s="90"/>
      <c r="AU1011" s="90"/>
      <c r="AV1011" s="90"/>
      <c r="AW1011" s="90"/>
      <c r="AX1011" s="90"/>
      <c r="AY1011" s="90"/>
      <c r="AZ1011" s="90"/>
      <c r="BA1011" s="90"/>
      <c r="BB1011" s="90"/>
      <c r="BC1011" s="90"/>
      <c r="BD1011" s="90"/>
      <c r="BE1011" s="90"/>
      <c r="BF1011" s="90"/>
      <c r="BG1011" s="90"/>
      <c r="BH1011" s="90"/>
      <c r="BI1011" s="90"/>
      <c r="BJ1011" s="90"/>
      <c r="BK1011" s="90"/>
      <c r="BL1011" s="90"/>
      <c r="BM1011" s="90"/>
      <c r="BN1011" s="90"/>
      <c r="BO1011" s="90"/>
      <c r="BP1011" s="90"/>
      <c r="BQ1011" s="90"/>
      <c r="BR1011" s="90"/>
      <c r="BS1011" s="90"/>
      <c r="BT1011" s="90"/>
      <c r="BU1011" s="90"/>
      <c r="BV1011" s="90"/>
      <c r="BW1011" s="90"/>
      <c r="BX1011" s="90"/>
      <c r="BY1011" s="90"/>
      <c r="BZ1011" s="90"/>
      <c r="CA1011" s="90"/>
    </row>
    <row r="1012" spans="1:79" s="86" customFormat="1" x14ac:dyDescent="0.2">
      <c r="A1012" s="150"/>
      <c r="B1012" s="95"/>
      <c r="C1012" s="95"/>
      <c r="D1012" s="131"/>
      <c r="E1012" s="160"/>
      <c r="F1012" s="90"/>
      <c r="G1012" s="90"/>
      <c r="H1012" s="90"/>
      <c r="I1012" s="90"/>
      <c r="J1012" s="90"/>
      <c r="K1012" s="90"/>
      <c r="L1012" s="90"/>
      <c r="M1012" s="90"/>
      <c r="N1012" s="90"/>
      <c r="O1012" s="90"/>
      <c r="P1012" s="90"/>
      <c r="Q1012" s="90"/>
      <c r="R1012" s="90"/>
      <c r="S1012" s="90"/>
      <c r="T1012" s="90"/>
      <c r="U1012" s="90"/>
      <c r="V1012" s="90"/>
      <c r="W1012" s="90"/>
      <c r="X1012" s="90"/>
      <c r="Y1012" s="90"/>
      <c r="Z1012" s="90"/>
      <c r="AA1012" s="90"/>
      <c r="AB1012" s="90"/>
      <c r="AC1012" s="90"/>
      <c r="AD1012" s="90"/>
      <c r="AE1012" s="90"/>
      <c r="AF1012" s="90"/>
      <c r="AG1012" s="90"/>
      <c r="AH1012" s="90"/>
      <c r="AI1012" s="90"/>
      <c r="AJ1012" s="90"/>
      <c r="AK1012" s="90"/>
      <c r="AL1012" s="90"/>
      <c r="AM1012" s="90"/>
      <c r="AN1012" s="90"/>
      <c r="AO1012" s="90"/>
      <c r="AP1012" s="90"/>
      <c r="AQ1012" s="90"/>
      <c r="AR1012" s="90"/>
      <c r="AS1012" s="90"/>
      <c r="AT1012" s="90"/>
      <c r="AU1012" s="90"/>
      <c r="AV1012" s="90"/>
      <c r="AW1012" s="90"/>
      <c r="AX1012" s="90"/>
      <c r="AY1012" s="90"/>
      <c r="AZ1012" s="90"/>
      <c r="BA1012" s="90"/>
      <c r="BB1012" s="90"/>
      <c r="BC1012" s="90"/>
      <c r="BD1012" s="90"/>
      <c r="BE1012" s="90"/>
      <c r="BF1012" s="90"/>
      <c r="BG1012" s="90"/>
      <c r="BH1012" s="90"/>
      <c r="BI1012" s="90"/>
      <c r="BJ1012" s="90"/>
      <c r="BK1012" s="90"/>
      <c r="BL1012" s="90"/>
      <c r="BM1012" s="90"/>
      <c r="BN1012" s="90"/>
      <c r="BO1012" s="90"/>
      <c r="BP1012" s="90"/>
      <c r="BQ1012" s="90"/>
      <c r="BR1012" s="90"/>
      <c r="BS1012" s="90"/>
      <c r="BT1012" s="90"/>
      <c r="BU1012" s="90"/>
      <c r="BV1012" s="90"/>
      <c r="BW1012" s="90"/>
      <c r="BX1012" s="90"/>
      <c r="BY1012" s="90"/>
      <c r="BZ1012" s="90"/>
      <c r="CA1012" s="90"/>
    </row>
    <row r="1013" spans="1:79" s="86" customFormat="1" x14ac:dyDescent="0.2">
      <c r="A1013" s="150"/>
      <c r="B1013" s="95"/>
      <c r="C1013" s="95"/>
      <c r="D1013" s="131"/>
      <c r="E1013" s="160"/>
      <c r="F1013" s="90"/>
      <c r="G1013" s="90"/>
      <c r="H1013" s="90"/>
      <c r="I1013" s="90"/>
      <c r="J1013" s="90"/>
      <c r="K1013" s="90"/>
      <c r="L1013" s="90"/>
      <c r="M1013" s="90"/>
      <c r="N1013" s="90"/>
      <c r="O1013" s="90"/>
      <c r="P1013" s="90"/>
      <c r="Q1013" s="90"/>
      <c r="R1013" s="90"/>
      <c r="S1013" s="90"/>
      <c r="T1013" s="90"/>
      <c r="U1013" s="90"/>
      <c r="V1013" s="90"/>
      <c r="W1013" s="90"/>
      <c r="X1013" s="90"/>
      <c r="Y1013" s="90"/>
      <c r="Z1013" s="90"/>
      <c r="AA1013" s="90"/>
      <c r="AB1013" s="90"/>
      <c r="AC1013" s="90"/>
      <c r="AD1013" s="90"/>
      <c r="AE1013" s="90"/>
      <c r="AF1013" s="90"/>
      <c r="AG1013" s="90"/>
      <c r="AH1013" s="90"/>
      <c r="AI1013" s="90"/>
      <c r="AJ1013" s="90"/>
      <c r="AK1013" s="90"/>
      <c r="AL1013" s="90"/>
      <c r="AM1013" s="90"/>
      <c r="AN1013" s="90"/>
      <c r="AO1013" s="90"/>
      <c r="AP1013" s="90"/>
      <c r="AQ1013" s="90"/>
      <c r="AR1013" s="90"/>
      <c r="AS1013" s="90"/>
      <c r="AT1013" s="90"/>
      <c r="AU1013" s="90"/>
      <c r="AV1013" s="90"/>
      <c r="AW1013" s="90"/>
      <c r="AX1013" s="90"/>
      <c r="AY1013" s="90"/>
      <c r="AZ1013" s="90"/>
      <c r="BA1013" s="90"/>
      <c r="BB1013" s="90"/>
      <c r="BC1013" s="90"/>
      <c r="BD1013" s="90"/>
      <c r="BE1013" s="90"/>
      <c r="BF1013" s="90"/>
      <c r="BG1013" s="90"/>
      <c r="BH1013" s="90"/>
      <c r="BI1013" s="90"/>
      <c r="BJ1013" s="90"/>
      <c r="BK1013" s="90"/>
      <c r="BL1013" s="90"/>
      <c r="BM1013" s="90"/>
      <c r="BN1013" s="90"/>
      <c r="BO1013" s="90"/>
      <c r="BP1013" s="90"/>
      <c r="BQ1013" s="90"/>
      <c r="BR1013" s="90"/>
      <c r="BS1013" s="90"/>
      <c r="BT1013" s="90"/>
      <c r="BU1013" s="90"/>
      <c r="BV1013" s="90"/>
      <c r="BW1013" s="90"/>
      <c r="BX1013" s="90"/>
      <c r="BY1013" s="90"/>
      <c r="BZ1013" s="90"/>
      <c r="CA1013" s="90"/>
    </row>
    <row r="1014" spans="1:79" s="86" customFormat="1" x14ac:dyDescent="0.2">
      <c r="A1014" s="150"/>
      <c r="B1014" s="95"/>
      <c r="C1014" s="95"/>
      <c r="D1014" s="131"/>
      <c r="E1014" s="160"/>
      <c r="F1014" s="90"/>
      <c r="G1014" s="90"/>
      <c r="H1014" s="90"/>
      <c r="I1014" s="90"/>
      <c r="J1014" s="90"/>
      <c r="K1014" s="90"/>
      <c r="L1014" s="90"/>
      <c r="M1014" s="90"/>
      <c r="N1014" s="90"/>
      <c r="O1014" s="90"/>
      <c r="P1014" s="90"/>
      <c r="Q1014" s="90"/>
      <c r="R1014" s="90"/>
      <c r="S1014" s="90"/>
      <c r="T1014" s="90"/>
      <c r="U1014" s="90"/>
      <c r="V1014" s="90"/>
      <c r="W1014" s="90"/>
      <c r="X1014" s="90"/>
      <c r="Y1014" s="90"/>
      <c r="Z1014" s="90"/>
      <c r="AA1014" s="90"/>
      <c r="AB1014" s="90"/>
      <c r="AC1014" s="90"/>
      <c r="AD1014" s="90"/>
      <c r="AE1014" s="90"/>
      <c r="AF1014" s="90"/>
      <c r="AG1014" s="90"/>
      <c r="AH1014" s="90"/>
      <c r="AI1014" s="90"/>
      <c r="AJ1014" s="90"/>
      <c r="AK1014" s="90"/>
      <c r="AL1014" s="90"/>
      <c r="AM1014" s="90"/>
      <c r="AN1014" s="90"/>
      <c r="AO1014" s="90"/>
      <c r="AP1014" s="90"/>
      <c r="AQ1014" s="90"/>
      <c r="AR1014" s="90"/>
      <c r="AS1014" s="90"/>
      <c r="AT1014" s="90"/>
      <c r="AU1014" s="90"/>
      <c r="AV1014" s="90"/>
      <c r="AW1014" s="90"/>
      <c r="AX1014" s="90"/>
      <c r="AY1014" s="90"/>
      <c r="AZ1014" s="90"/>
      <c r="BA1014" s="90"/>
      <c r="BB1014" s="90"/>
      <c r="BC1014" s="90"/>
      <c r="BD1014" s="90"/>
      <c r="BE1014" s="90"/>
      <c r="BF1014" s="90"/>
      <c r="BG1014" s="90"/>
      <c r="BH1014" s="90"/>
      <c r="BI1014" s="90"/>
      <c r="BJ1014" s="90"/>
      <c r="BK1014" s="90"/>
      <c r="BL1014" s="90"/>
      <c r="BM1014" s="90"/>
      <c r="BN1014" s="90"/>
      <c r="BO1014" s="90"/>
      <c r="BP1014" s="90"/>
      <c r="BQ1014" s="90"/>
      <c r="BR1014" s="90"/>
      <c r="BS1014" s="90"/>
      <c r="BT1014" s="90"/>
      <c r="BU1014" s="90"/>
      <c r="BV1014" s="90"/>
      <c r="BW1014" s="90"/>
      <c r="BX1014" s="90"/>
      <c r="BY1014" s="90"/>
      <c r="BZ1014" s="90"/>
      <c r="CA1014" s="90"/>
    </row>
    <row r="1015" spans="1:79" s="86" customFormat="1" x14ac:dyDescent="0.2">
      <c r="A1015" s="150"/>
      <c r="B1015" s="95"/>
      <c r="C1015" s="95"/>
      <c r="D1015" s="131"/>
      <c r="E1015" s="160"/>
      <c r="F1015" s="90"/>
      <c r="G1015" s="90"/>
      <c r="H1015" s="90"/>
      <c r="I1015" s="90"/>
      <c r="J1015" s="90"/>
      <c r="K1015" s="90"/>
      <c r="L1015" s="90"/>
      <c r="M1015" s="90"/>
      <c r="N1015" s="90"/>
      <c r="O1015" s="90"/>
      <c r="P1015" s="90"/>
      <c r="Q1015" s="90"/>
      <c r="R1015" s="90"/>
      <c r="S1015" s="90"/>
      <c r="T1015" s="90"/>
      <c r="U1015" s="90"/>
      <c r="V1015" s="90"/>
      <c r="W1015" s="90"/>
      <c r="X1015" s="90"/>
      <c r="Y1015" s="90"/>
      <c r="Z1015" s="90"/>
      <c r="AA1015" s="90"/>
      <c r="AB1015" s="90"/>
      <c r="AC1015" s="90"/>
      <c r="AD1015" s="90"/>
      <c r="AE1015" s="90"/>
      <c r="AF1015" s="90"/>
      <c r="AG1015" s="90"/>
      <c r="AH1015" s="90"/>
      <c r="AI1015" s="90"/>
      <c r="AJ1015" s="90"/>
      <c r="AK1015" s="90"/>
      <c r="AL1015" s="90"/>
      <c r="AM1015" s="90"/>
      <c r="AN1015" s="90"/>
      <c r="AO1015" s="90"/>
      <c r="AP1015" s="90"/>
      <c r="AQ1015" s="90"/>
      <c r="AR1015" s="90"/>
      <c r="AS1015" s="90"/>
      <c r="AT1015" s="90"/>
      <c r="AU1015" s="90"/>
      <c r="AV1015" s="90"/>
      <c r="AW1015" s="90"/>
      <c r="AX1015" s="90"/>
      <c r="AY1015" s="90"/>
      <c r="AZ1015" s="90"/>
      <c r="BA1015" s="90"/>
      <c r="BB1015" s="90"/>
      <c r="BC1015" s="90"/>
      <c r="BD1015" s="90"/>
      <c r="BE1015" s="90"/>
      <c r="BF1015" s="90"/>
      <c r="BG1015" s="90"/>
      <c r="BH1015" s="90"/>
      <c r="BI1015" s="90"/>
      <c r="BJ1015" s="90"/>
      <c r="BK1015" s="90"/>
      <c r="BL1015" s="90"/>
      <c r="BM1015" s="90"/>
      <c r="BN1015" s="90"/>
      <c r="BO1015" s="90"/>
      <c r="BP1015" s="90"/>
      <c r="BQ1015" s="90"/>
      <c r="BR1015" s="90"/>
      <c r="BS1015" s="90"/>
      <c r="BT1015" s="90"/>
      <c r="BU1015" s="90"/>
      <c r="BV1015" s="90"/>
      <c r="BW1015" s="90"/>
      <c r="BX1015" s="90"/>
      <c r="BY1015" s="90"/>
      <c r="BZ1015" s="90"/>
      <c r="CA1015" s="90"/>
    </row>
    <row r="1016" spans="1:79" s="86" customFormat="1" x14ac:dyDescent="0.2">
      <c r="A1016" s="150"/>
      <c r="B1016" s="95"/>
      <c r="C1016" s="95"/>
      <c r="D1016" s="131"/>
      <c r="E1016" s="160"/>
      <c r="F1016" s="90"/>
      <c r="G1016" s="90"/>
      <c r="H1016" s="90"/>
      <c r="I1016" s="90"/>
      <c r="J1016" s="90"/>
      <c r="K1016" s="90"/>
      <c r="L1016" s="90"/>
      <c r="M1016" s="90"/>
      <c r="N1016" s="90"/>
      <c r="O1016" s="90"/>
      <c r="P1016" s="90"/>
      <c r="Q1016" s="90"/>
      <c r="R1016" s="90"/>
      <c r="S1016" s="90"/>
      <c r="T1016" s="90"/>
      <c r="U1016" s="90"/>
      <c r="V1016" s="90"/>
      <c r="W1016" s="90"/>
      <c r="X1016" s="90"/>
      <c r="Y1016" s="90"/>
      <c r="Z1016" s="90"/>
      <c r="AA1016" s="90"/>
      <c r="AB1016" s="90"/>
      <c r="AC1016" s="90"/>
      <c r="AD1016" s="90"/>
      <c r="AE1016" s="90"/>
      <c r="AF1016" s="90"/>
      <c r="AG1016" s="90"/>
      <c r="AH1016" s="90"/>
      <c r="AI1016" s="90"/>
      <c r="AJ1016" s="90"/>
      <c r="AK1016" s="90"/>
      <c r="AL1016" s="90"/>
      <c r="AM1016" s="90"/>
      <c r="AN1016" s="90"/>
      <c r="AO1016" s="90"/>
      <c r="AP1016" s="90"/>
      <c r="AQ1016" s="90"/>
      <c r="AR1016" s="90"/>
      <c r="AS1016" s="90"/>
      <c r="AT1016" s="90"/>
      <c r="AU1016" s="90"/>
      <c r="AV1016" s="90"/>
      <c r="AW1016" s="90"/>
      <c r="AX1016" s="90"/>
      <c r="AY1016" s="90"/>
      <c r="AZ1016" s="90"/>
      <c r="BA1016" s="90"/>
      <c r="BB1016" s="90"/>
      <c r="BC1016" s="90"/>
      <c r="BD1016" s="90"/>
      <c r="BE1016" s="90"/>
      <c r="BF1016" s="90"/>
      <c r="BG1016" s="90"/>
      <c r="BH1016" s="90"/>
      <c r="BI1016" s="90"/>
      <c r="BJ1016" s="90"/>
      <c r="BK1016" s="90"/>
      <c r="BL1016" s="90"/>
      <c r="BM1016" s="90"/>
      <c r="BN1016" s="90"/>
      <c r="BO1016" s="90"/>
      <c r="BP1016" s="90"/>
      <c r="BQ1016" s="90"/>
      <c r="BR1016" s="90"/>
      <c r="BS1016" s="90"/>
      <c r="BT1016" s="90"/>
      <c r="BU1016" s="90"/>
      <c r="BV1016" s="90"/>
      <c r="BW1016" s="90"/>
      <c r="BX1016" s="90"/>
      <c r="BY1016" s="90"/>
      <c r="BZ1016" s="90"/>
      <c r="CA1016" s="90"/>
    </row>
    <row r="1017" spans="1:79" s="86" customFormat="1" x14ac:dyDescent="0.2">
      <c r="A1017" s="150"/>
      <c r="B1017" s="95"/>
      <c r="C1017" s="95"/>
      <c r="D1017" s="131"/>
      <c r="E1017" s="160"/>
      <c r="F1017" s="90"/>
      <c r="G1017" s="90"/>
      <c r="H1017" s="90"/>
      <c r="I1017" s="90"/>
      <c r="J1017" s="90"/>
      <c r="K1017" s="90"/>
      <c r="L1017" s="90"/>
      <c r="M1017" s="90"/>
      <c r="N1017" s="90"/>
      <c r="O1017" s="90"/>
      <c r="P1017" s="90"/>
      <c r="Q1017" s="90"/>
      <c r="R1017" s="90"/>
      <c r="S1017" s="90"/>
      <c r="T1017" s="90"/>
      <c r="U1017" s="90"/>
      <c r="V1017" s="90"/>
      <c r="W1017" s="90"/>
      <c r="X1017" s="90"/>
      <c r="Y1017" s="90"/>
      <c r="Z1017" s="90"/>
      <c r="AA1017" s="90"/>
      <c r="AB1017" s="90"/>
      <c r="AC1017" s="90"/>
      <c r="AD1017" s="90"/>
      <c r="AE1017" s="90"/>
      <c r="AF1017" s="90"/>
      <c r="AG1017" s="90"/>
      <c r="AH1017" s="90"/>
      <c r="AI1017" s="90"/>
      <c r="AJ1017" s="90"/>
      <c r="AK1017" s="90"/>
      <c r="AL1017" s="90"/>
      <c r="AM1017" s="90"/>
      <c r="AN1017" s="90"/>
      <c r="AO1017" s="90"/>
      <c r="AP1017" s="90"/>
      <c r="AQ1017" s="90"/>
      <c r="AR1017" s="90"/>
      <c r="AS1017" s="90"/>
      <c r="AT1017" s="90"/>
      <c r="AU1017" s="90"/>
      <c r="AV1017" s="90"/>
      <c r="AW1017" s="90"/>
      <c r="AX1017" s="90"/>
      <c r="AY1017" s="90"/>
      <c r="AZ1017" s="90"/>
      <c r="BA1017" s="90"/>
      <c r="BB1017" s="90"/>
      <c r="BC1017" s="90"/>
      <c r="BD1017" s="90"/>
      <c r="BE1017" s="90"/>
      <c r="BF1017" s="90"/>
      <c r="BG1017" s="90"/>
      <c r="BH1017" s="90"/>
      <c r="BI1017" s="90"/>
      <c r="BJ1017" s="90"/>
      <c r="BK1017" s="90"/>
      <c r="BL1017" s="90"/>
      <c r="BM1017" s="90"/>
      <c r="BN1017" s="90"/>
      <c r="BO1017" s="90"/>
      <c r="BP1017" s="90"/>
      <c r="BQ1017" s="90"/>
      <c r="BR1017" s="90"/>
      <c r="BS1017" s="90"/>
      <c r="BT1017" s="90"/>
      <c r="BU1017" s="90"/>
      <c r="BV1017" s="90"/>
      <c r="BW1017" s="90"/>
      <c r="BX1017" s="90"/>
      <c r="BY1017" s="90"/>
      <c r="BZ1017" s="90"/>
      <c r="CA1017" s="90"/>
    </row>
    <row r="1018" spans="1:79" s="86" customFormat="1" x14ac:dyDescent="0.2">
      <c r="A1018" s="150"/>
      <c r="B1018" s="95"/>
      <c r="C1018" s="95"/>
      <c r="D1018" s="131"/>
      <c r="E1018" s="160"/>
      <c r="F1018" s="90"/>
      <c r="G1018" s="90"/>
      <c r="H1018" s="90"/>
      <c r="I1018" s="90"/>
      <c r="J1018" s="90"/>
      <c r="K1018" s="90"/>
      <c r="L1018" s="90"/>
      <c r="M1018" s="90"/>
      <c r="N1018" s="90"/>
      <c r="O1018" s="90"/>
      <c r="P1018" s="90"/>
      <c r="Q1018" s="90"/>
      <c r="R1018" s="90"/>
      <c r="S1018" s="90"/>
      <c r="T1018" s="90"/>
      <c r="U1018" s="90"/>
      <c r="V1018" s="90"/>
      <c r="W1018" s="90"/>
      <c r="X1018" s="90"/>
      <c r="Y1018" s="90"/>
      <c r="Z1018" s="90"/>
      <c r="AA1018" s="90"/>
      <c r="AB1018" s="90"/>
      <c r="AC1018" s="90"/>
      <c r="AD1018" s="90"/>
      <c r="AE1018" s="90"/>
      <c r="AF1018" s="90"/>
      <c r="AG1018" s="90"/>
      <c r="AH1018" s="90"/>
      <c r="AI1018" s="90"/>
      <c r="AJ1018" s="90"/>
      <c r="AK1018" s="90"/>
      <c r="AL1018" s="90"/>
      <c r="AM1018" s="90"/>
      <c r="AN1018" s="90"/>
      <c r="AO1018" s="90"/>
      <c r="AP1018" s="90"/>
      <c r="AQ1018" s="90"/>
      <c r="AR1018" s="90"/>
      <c r="AS1018" s="90"/>
      <c r="AT1018" s="90"/>
      <c r="AU1018" s="90"/>
      <c r="AV1018" s="90"/>
      <c r="AW1018" s="90"/>
      <c r="AX1018" s="90"/>
      <c r="AY1018" s="90"/>
      <c r="AZ1018" s="90"/>
      <c r="BA1018" s="90"/>
      <c r="BB1018" s="90"/>
      <c r="BC1018" s="90"/>
      <c r="BD1018" s="90"/>
      <c r="BE1018" s="90"/>
      <c r="BF1018" s="90"/>
      <c r="BG1018" s="90"/>
      <c r="BH1018" s="90"/>
      <c r="BI1018" s="90"/>
      <c r="BJ1018" s="90"/>
      <c r="BK1018" s="90"/>
      <c r="BL1018" s="90"/>
      <c r="BM1018" s="90"/>
      <c r="BN1018" s="90"/>
      <c r="BO1018" s="90"/>
      <c r="BP1018" s="90"/>
      <c r="BQ1018" s="90"/>
      <c r="BR1018" s="90"/>
      <c r="BS1018" s="90"/>
      <c r="BT1018" s="90"/>
      <c r="BU1018" s="90"/>
      <c r="BV1018" s="90"/>
      <c r="BW1018" s="90"/>
      <c r="BX1018" s="90"/>
      <c r="BY1018" s="90"/>
      <c r="BZ1018" s="90"/>
      <c r="CA1018" s="90"/>
    </row>
    <row r="1019" spans="1:79" s="86" customFormat="1" x14ac:dyDescent="0.2">
      <c r="A1019" s="150"/>
      <c r="B1019" s="95"/>
      <c r="C1019" s="95"/>
      <c r="D1019" s="131"/>
      <c r="E1019" s="160"/>
      <c r="F1019" s="90"/>
      <c r="G1019" s="90"/>
      <c r="H1019" s="90"/>
      <c r="I1019" s="90"/>
      <c r="J1019" s="90"/>
      <c r="K1019" s="90"/>
      <c r="L1019" s="90"/>
      <c r="M1019" s="90"/>
      <c r="N1019" s="90"/>
      <c r="O1019" s="90"/>
      <c r="P1019" s="90"/>
      <c r="Q1019" s="90"/>
      <c r="R1019" s="90"/>
      <c r="S1019" s="90"/>
      <c r="T1019" s="90"/>
      <c r="U1019" s="90"/>
      <c r="V1019" s="90"/>
      <c r="W1019" s="90"/>
      <c r="X1019" s="90"/>
      <c r="Y1019" s="90"/>
      <c r="Z1019" s="90"/>
      <c r="AA1019" s="90"/>
      <c r="AB1019" s="90"/>
      <c r="AC1019" s="90"/>
      <c r="AD1019" s="90"/>
      <c r="AE1019" s="90"/>
      <c r="AF1019" s="90"/>
      <c r="AG1019" s="90"/>
      <c r="AH1019" s="90"/>
      <c r="AI1019" s="90"/>
      <c r="AJ1019" s="90"/>
      <c r="AK1019" s="90"/>
      <c r="AL1019" s="90"/>
      <c r="AM1019" s="90"/>
      <c r="AN1019" s="90"/>
      <c r="AO1019" s="90"/>
      <c r="AP1019" s="90"/>
      <c r="AQ1019" s="90"/>
      <c r="AR1019" s="90"/>
      <c r="AS1019" s="90"/>
      <c r="AT1019" s="90"/>
      <c r="AU1019" s="90"/>
      <c r="AV1019" s="90"/>
      <c r="AW1019" s="90"/>
      <c r="AX1019" s="90"/>
      <c r="AY1019" s="90"/>
      <c r="AZ1019" s="90"/>
      <c r="BA1019" s="90"/>
      <c r="BB1019" s="90"/>
      <c r="BC1019" s="90"/>
      <c r="BD1019" s="90"/>
      <c r="BE1019" s="90"/>
      <c r="BF1019" s="90"/>
      <c r="BG1019" s="90"/>
      <c r="BH1019" s="90"/>
      <c r="BI1019" s="90"/>
      <c r="BJ1019" s="90"/>
      <c r="BK1019" s="90"/>
      <c r="BL1019" s="90"/>
      <c r="BM1019" s="90"/>
      <c r="BN1019" s="90"/>
      <c r="BO1019" s="90"/>
      <c r="BP1019" s="90"/>
      <c r="BQ1019" s="90"/>
      <c r="BR1019" s="90"/>
      <c r="BS1019" s="90"/>
      <c r="BT1019" s="90"/>
      <c r="BU1019" s="90"/>
      <c r="BV1019" s="90"/>
      <c r="BW1019" s="90"/>
      <c r="BX1019" s="90"/>
      <c r="BY1019" s="90"/>
      <c r="BZ1019" s="90"/>
      <c r="CA1019" s="90"/>
    </row>
    <row r="1020" spans="1:79" s="86" customFormat="1" x14ac:dyDescent="0.2">
      <c r="A1020" s="150"/>
      <c r="B1020" s="95"/>
      <c r="C1020" s="95"/>
      <c r="D1020" s="131"/>
      <c r="E1020" s="160"/>
      <c r="F1020" s="90"/>
      <c r="G1020" s="90"/>
      <c r="H1020" s="90"/>
      <c r="I1020" s="90"/>
      <c r="J1020" s="90"/>
      <c r="K1020" s="90"/>
      <c r="L1020" s="90"/>
      <c r="M1020" s="90"/>
      <c r="N1020" s="90"/>
      <c r="O1020" s="90"/>
      <c r="P1020" s="90"/>
      <c r="Q1020" s="90"/>
      <c r="R1020" s="90"/>
      <c r="S1020" s="90"/>
      <c r="T1020" s="90"/>
      <c r="U1020" s="90"/>
      <c r="V1020" s="90"/>
      <c r="W1020" s="90"/>
      <c r="X1020" s="90"/>
      <c r="Y1020" s="90"/>
      <c r="Z1020" s="90"/>
      <c r="AA1020" s="90"/>
      <c r="AB1020" s="90"/>
      <c r="AC1020" s="90"/>
      <c r="AD1020" s="90"/>
      <c r="AE1020" s="90"/>
      <c r="AF1020" s="90"/>
      <c r="AG1020" s="90"/>
      <c r="AH1020" s="90"/>
      <c r="AI1020" s="90"/>
      <c r="AJ1020" s="90"/>
      <c r="AK1020" s="90"/>
      <c r="AL1020" s="90"/>
      <c r="AM1020" s="90"/>
      <c r="AN1020" s="90"/>
      <c r="AO1020" s="90"/>
      <c r="AP1020" s="90"/>
      <c r="AQ1020" s="90"/>
      <c r="AR1020" s="90"/>
      <c r="AS1020" s="90"/>
      <c r="AT1020" s="90"/>
      <c r="AU1020" s="90"/>
      <c r="AV1020" s="90"/>
      <c r="AW1020" s="90"/>
      <c r="AX1020" s="90"/>
      <c r="AY1020" s="90"/>
      <c r="AZ1020" s="90"/>
      <c r="BA1020" s="90"/>
      <c r="BB1020" s="90"/>
      <c r="BC1020" s="90"/>
      <c r="BD1020" s="90"/>
      <c r="BE1020" s="90"/>
      <c r="BF1020" s="90"/>
      <c r="BG1020" s="90"/>
      <c r="BH1020" s="90"/>
      <c r="BI1020" s="90"/>
      <c r="BJ1020" s="90"/>
      <c r="BK1020" s="90"/>
      <c r="BL1020" s="90"/>
      <c r="BM1020" s="90"/>
      <c r="BN1020" s="90"/>
      <c r="BO1020" s="90"/>
      <c r="BP1020" s="90"/>
      <c r="BQ1020" s="90"/>
      <c r="BR1020" s="90"/>
      <c r="BS1020" s="90"/>
      <c r="BT1020" s="90"/>
      <c r="BU1020" s="90"/>
      <c r="BV1020" s="90"/>
      <c r="BW1020" s="90"/>
      <c r="BX1020" s="90"/>
      <c r="BY1020" s="90"/>
      <c r="BZ1020" s="90"/>
      <c r="CA1020" s="90"/>
    </row>
    <row r="1021" spans="1:79" s="86" customFormat="1" x14ac:dyDescent="0.2">
      <c r="A1021" s="150"/>
      <c r="B1021" s="95"/>
      <c r="C1021" s="95"/>
      <c r="D1021" s="131"/>
      <c r="E1021" s="160"/>
      <c r="F1021" s="90"/>
      <c r="G1021" s="90"/>
      <c r="H1021" s="90"/>
      <c r="I1021" s="90"/>
      <c r="J1021" s="90"/>
      <c r="K1021" s="90"/>
      <c r="L1021" s="90"/>
      <c r="M1021" s="90"/>
      <c r="N1021" s="90"/>
      <c r="O1021" s="90"/>
      <c r="P1021" s="90"/>
      <c r="Q1021" s="90"/>
      <c r="R1021" s="90"/>
      <c r="S1021" s="90"/>
      <c r="T1021" s="90"/>
      <c r="U1021" s="90"/>
      <c r="V1021" s="90"/>
      <c r="W1021" s="90"/>
      <c r="X1021" s="90"/>
      <c r="Y1021" s="90"/>
      <c r="Z1021" s="90"/>
      <c r="AA1021" s="90"/>
      <c r="AB1021" s="90"/>
      <c r="AC1021" s="90"/>
      <c r="AD1021" s="90"/>
      <c r="AE1021" s="90"/>
      <c r="AF1021" s="90"/>
      <c r="AG1021" s="90"/>
      <c r="AH1021" s="90"/>
      <c r="AI1021" s="90"/>
      <c r="AJ1021" s="90"/>
      <c r="AK1021" s="90"/>
      <c r="AL1021" s="90"/>
      <c r="AM1021" s="90"/>
      <c r="AN1021" s="90"/>
      <c r="AO1021" s="90"/>
      <c r="AP1021" s="90"/>
      <c r="AQ1021" s="90"/>
      <c r="AR1021" s="90"/>
      <c r="AS1021" s="90"/>
      <c r="AT1021" s="90"/>
      <c r="AU1021" s="90"/>
      <c r="AV1021" s="90"/>
      <c r="AW1021" s="90"/>
      <c r="AX1021" s="90"/>
      <c r="AY1021" s="90"/>
      <c r="AZ1021" s="90"/>
      <c r="BA1021" s="90"/>
      <c r="BB1021" s="90"/>
      <c r="BC1021" s="90"/>
      <c r="BD1021" s="90"/>
      <c r="BE1021" s="90"/>
      <c r="BF1021" s="90"/>
      <c r="BG1021" s="90"/>
      <c r="BH1021" s="90"/>
      <c r="BI1021" s="90"/>
      <c r="BJ1021" s="90"/>
      <c r="BK1021" s="90"/>
      <c r="BL1021" s="90"/>
      <c r="BM1021" s="90"/>
      <c r="BN1021" s="90"/>
      <c r="BO1021" s="90"/>
      <c r="BP1021" s="90"/>
      <c r="BQ1021" s="90"/>
      <c r="BR1021" s="90"/>
      <c r="BS1021" s="90"/>
      <c r="BT1021" s="90"/>
      <c r="BU1021" s="90"/>
      <c r="BV1021" s="90"/>
      <c r="BW1021" s="90"/>
      <c r="BX1021" s="90"/>
      <c r="BY1021" s="90"/>
      <c r="BZ1021" s="90"/>
      <c r="CA1021" s="90"/>
    </row>
    <row r="1022" spans="1:79" s="86" customFormat="1" x14ac:dyDescent="0.2">
      <c r="A1022" s="150"/>
      <c r="B1022" s="95"/>
      <c r="C1022" s="95"/>
      <c r="D1022" s="131"/>
      <c r="E1022" s="160"/>
      <c r="F1022" s="90"/>
      <c r="G1022" s="90"/>
      <c r="H1022" s="90"/>
      <c r="I1022" s="90"/>
      <c r="J1022" s="90"/>
      <c r="K1022" s="90"/>
      <c r="L1022" s="90"/>
      <c r="M1022" s="90"/>
      <c r="N1022" s="90"/>
      <c r="O1022" s="90"/>
      <c r="P1022" s="90"/>
      <c r="Q1022" s="90"/>
      <c r="R1022" s="90"/>
      <c r="S1022" s="90"/>
      <c r="T1022" s="90"/>
      <c r="U1022" s="90"/>
      <c r="V1022" s="90"/>
      <c r="W1022" s="90"/>
      <c r="X1022" s="90"/>
      <c r="Y1022" s="90"/>
      <c r="Z1022" s="90"/>
      <c r="AA1022" s="90"/>
      <c r="AB1022" s="90"/>
      <c r="AC1022" s="90"/>
      <c r="AD1022" s="90"/>
      <c r="AE1022" s="90"/>
      <c r="AF1022" s="90"/>
      <c r="AG1022" s="90"/>
      <c r="AH1022" s="90"/>
      <c r="AI1022" s="90"/>
      <c r="AJ1022" s="90"/>
      <c r="AK1022" s="90"/>
      <c r="AL1022" s="90"/>
      <c r="AM1022" s="90"/>
      <c r="AN1022" s="90"/>
      <c r="AO1022" s="90"/>
      <c r="AP1022" s="90"/>
      <c r="AQ1022" s="90"/>
      <c r="AR1022" s="90"/>
      <c r="AS1022" s="90"/>
      <c r="AT1022" s="90"/>
      <c r="AU1022" s="90"/>
      <c r="AV1022" s="90"/>
      <c r="AW1022" s="90"/>
      <c r="AX1022" s="90"/>
      <c r="AY1022" s="90"/>
      <c r="AZ1022" s="90"/>
      <c r="BA1022" s="90"/>
      <c r="BB1022" s="90"/>
      <c r="BC1022" s="90"/>
      <c r="BD1022" s="90"/>
      <c r="BE1022" s="90"/>
      <c r="BF1022" s="90"/>
      <c r="BG1022" s="90"/>
      <c r="BH1022" s="90"/>
      <c r="BI1022" s="90"/>
      <c r="BJ1022" s="90"/>
      <c r="BK1022" s="90"/>
      <c r="BL1022" s="90"/>
      <c r="BM1022" s="90"/>
      <c r="BN1022" s="90"/>
      <c r="BO1022" s="90"/>
      <c r="BP1022" s="90"/>
      <c r="BQ1022" s="90"/>
      <c r="BR1022" s="90"/>
      <c r="BS1022" s="90"/>
      <c r="BT1022" s="90"/>
      <c r="BU1022" s="90"/>
      <c r="BV1022" s="90"/>
      <c r="BW1022" s="90"/>
      <c r="BX1022" s="90"/>
      <c r="BY1022" s="90"/>
      <c r="BZ1022" s="90"/>
      <c r="CA1022" s="90"/>
    </row>
    <row r="1023" spans="1:79" s="86" customFormat="1" x14ac:dyDescent="0.2">
      <c r="A1023" s="150"/>
      <c r="B1023" s="95"/>
      <c r="C1023" s="95"/>
      <c r="D1023" s="131"/>
      <c r="E1023" s="160"/>
      <c r="F1023" s="90"/>
      <c r="G1023" s="90"/>
      <c r="H1023" s="90"/>
      <c r="I1023" s="90"/>
      <c r="J1023" s="90"/>
      <c r="K1023" s="90"/>
      <c r="L1023" s="90"/>
      <c r="M1023" s="90"/>
      <c r="N1023" s="90"/>
      <c r="O1023" s="90"/>
      <c r="P1023" s="90"/>
      <c r="Q1023" s="90"/>
      <c r="R1023" s="90"/>
      <c r="S1023" s="90"/>
      <c r="T1023" s="90"/>
      <c r="U1023" s="90"/>
      <c r="V1023" s="90"/>
      <c r="W1023" s="90"/>
      <c r="X1023" s="90"/>
      <c r="Y1023" s="90"/>
      <c r="Z1023" s="90"/>
      <c r="AA1023" s="90"/>
      <c r="AB1023" s="90"/>
      <c r="AC1023" s="90"/>
      <c r="AD1023" s="90"/>
      <c r="AE1023" s="90"/>
      <c r="AF1023" s="90"/>
      <c r="AG1023" s="90"/>
      <c r="AH1023" s="90"/>
      <c r="AI1023" s="90"/>
      <c r="AJ1023" s="90"/>
      <c r="AK1023" s="90"/>
      <c r="AL1023" s="90"/>
      <c r="AM1023" s="90"/>
      <c r="AN1023" s="90"/>
      <c r="AO1023" s="90"/>
      <c r="AP1023" s="90"/>
      <c r="AQ1023" s="90"/>
      <c r="AR1023" s="90"/>
      <c r="AS1023" s="90"/>
      <c r="AT1023" s="90"/>
      <c r="AU1023" s="90"/>
      <c r="AV1023" s="90"/>
      <c r="AW1023" s="90"/>
      <c r="AX1023" s="90"/>
      <c r="AY1023" s="90"/>
      <c r="AZ1023" s="90"/>
      <c r="BA1023" s="90"/>
      <c r="BB1023" s="90"/>
      <c r="BC1023" s="90"/>
      <c r="BD1023" s="90"/>
      <c r="BE1023" s="90"/>
      <c r="BF1023" s="90"/>
      <c r="BG1023" s="90"/>
      <c r="BH1023" s="90"/>
      <c r="BI1023" s="90"/>
      <c r="BJ1023" s="90"/>
      <c r="BK1023" s="90"/>
      <c r="BL1023" s="90"/>
      <c r="BM1023" s="90"/>
      <c r="BN1023" s="90"/>
      <c r="BO1023" s="90"/>
      <c r="BP1023" s="90"/>
      <c r="BQ1023" s="90"/>
      <c r="BR1023" s="90"/>
      <c r="BS1023" s="90"/>
      <c r="BT1023" s="90"/>
      <c r="BU1023" s="90"/>
      <c r="BV1023" s="90"/>
      <c r="BW1023" s="90"/>
      <c r="BX1023" s="90"/>
      <c r="BY1023" s="90"/>
      <c r="BZ1023" s="90"/>
      <c r="CA1023" s="90"/>
    </row>
    <row r="1024" spans="1:79" s="86" customFormat="1" x14ac:dyDescent="0.2">
      <c r="A1024" s="150"/>
      <c r="B1024" s="95"/>
      <c r="C1024" s="95"/>
      <c r="D1024" s="131"/>
      <c r="E1024" s="160"/>
      <c r="F1024" s="90"/>
      <c r="G1024" s="90"/>
      <c r="H1024" s="90"/>
      <c r="I1024" s="90"/>
      <c r="J1024" s="90"/>
      <c r="K1024" s="90"/>
      <c r="L1024" s="90"/>
      <c r="M1024" s="90"/>
      <c r="N1024" s="90"/>
      <c r="O1024" s="90"/>
      <c r="P1024" s="90"/>
      <c r="Q1024" s="90"/>
      <c r="R1024" s="90"/>
      <c r="S1024" s="90"/>
      <c r="T1024" s="90"/>
      <c r="U1024" s="90"/>
      <c r="V1024" s="90"/>
      <c r="W1024" s="90"/>
      <c r="X1024" s="90"/>
      <c r="Y1024" s="90"/>
      <c r="Z1024" s="90"/>
      <c r="AA1024" s="90"/>
      <c r="AB1024" s="90"/>
      <c r="AC1024" s="90"/>
      <c r="AD1024" s="90"/>
      <c r="AE1024" s="90"/>
      <c r="AF1024" s="90"/>
      <c r="AG1024" s="90"/>
      <c r="AH1024" s="90"/>
      <c r="AI1024" s="90"/>
      <c r="AJ1024" s="90"/>
      <c r="AK1024" s="90"/>
      <c r="AL1024" s="90"/>
      <c r="AM1024" s="90"/>
      <c r="AN1024" s="90"/>
      <c r="AO1024" s="90"/>
      <c r="AP1024" s="90"/>
      <c r="AQ1024" s="90"/>
      <c r="AR1024" s="90"/>
      <c r="AS1024" s="90"/>
      <c r="AT1024" s="90"/>
      <c r="AU1024" s="90"/>
      <c r="AV1024" s="90"/>
      <c r="AW1024" s="90"/>
      <c r="AX1024" s="90"/>
      <c r="AY1024" s="90"/>
      <c r="AZ1024" s="90"/>
      <c r="BA1024" s="90"/>
      <c r="BB1024" s="90"/>
      <c r="BC1024" s="90"/>
      <c r="BD1024" s="90"/>
      <c r="BE1024" s="90"/>
      <c r="BF1024" s="90"/>
      <c r="BG1024" s="90"/>
      <c r="BH1024" s="90"/>
      <c r="BI1024" s="90"/>
      <c r="BJ1024" s="90"/>
      <c r="BK1024" s="90"/>
      <c r="BL1024" s="90"/>
      <c r="BM1024" s="90"/>
      <c r="BN1024" s="90"/>
      <c r="BO1024" s="90"/>
      <c r="BP1024" s="90"/>
      <c r="BQ1024" s="90"/>
      <c r="BR1024" s="90"/>
      <c r="BS1024" s="90"/>
      <c r="BT1024" s="90"/>
      <c r="BU1024" s="90"/>
      <c r="BV1024" s="90"/>
      <c r="BW1024" s="90"/>
      <c r="BX1024" s="90"/>
      <c r="BY1024" s="90"/>
      <c r="BZ1024" s="90"/>
      <c r="CA1024" s="90"/>
    </row>
    <row r="1025" spans="1:79" s="86" customFormat="1" x14ac:dyDescent="0.2">
      <c r="A1025" s="150"/>
      <c r="B1025" s="95"/>
      <c r="C1025" s="95"/>
      <c r="D1025" s="131"/>
      <c r="E1025" s="160"/>
      <c r="F1025" s="90"/>
      <c r="G1025" s="90"/>
      <c r="H1025" s="90"/>
      <c r="I1025" s="90"/>
      <c r="J1025" s="90"/>
      <c r="K1025" s="90"/>
      <c r="L1025" s="90"/>
      <c r="M1025" s="90"/>
      <c r="N1025" s="90"/>
      <c r="O1025" s="90"/>
      <c r="P1025" s="90"/>
      <c r="Q1025" s="90"/>
      <c r="R1025" s="90"/>
      <c r="S1025" s="90"/>
      <c r="T1025" s="90"/>
      <c r="U1025" s="90"/>
      <c r="V1025" s="90"/>
      <c r="W1025" s="90"/>
      <c r="X1025" s="90"/>
      <c r="Y1025" s="90"/>
      <c r="Z1025" s="90"/>
      <c r="AA1025" s="90"/>
      <c r="AB1025" s="90"/>
      <c r="AC1025" s="90"/>
      <c r="AD1025" s="90"/>
      <c r="AE1025" s="90"/>
      <c r="AF1025" s="90"/>
      <c r="AG1025" s="90"/>
      <c r="AH1025" s="90"/>
      <c r="AI1025" s="90"/>
      <c r="AJ1025" s="90"/>
      <c r="AK1025" s="90"/>
      <c r="AL1025" s="90"/>
      <c r="AM1025" s="90"/>
      <c r="AN1025" s="90"/>
      <c r="AO1025" s="90"/>
      <c r="AP1025" s="90"/>
      <c r="AQ1025" s="90"/>
      <c r="AR1025" s="90"/>
      <c r="AS1025" s="90"/>
      <c r="AT1025" s="90"/>
      <c r="AU1025" s="90"/>
      <c r="AV1025" s="90"/>
      <c r="AW1025" s="90"/>
      <c r="AX1025" s="90"/>
      <c r="AY1025" s="90"/>
      <c r="AZ1025" s="90"/>
      <c r="BA1025" s="90"/>
      <c r="BB1025" s="90"/>
      <c r="BC1025" s="90"/>
      <c r="BD1025" s="90"/>
      <c r="BE1025" s="90"/>
      <c r="BF1025" s="90"/>
      <c r="BG1025" s="90"/>
      <c r="BH1025" s="90"/>
      <c r="BI1025" s="90"/>
      <c r="BJ1025" s="90"/>
      <c r="BK1025" s="90"/>
      <c r="BL1025" s="90"/>
      <c r="BM1025" s="90"/>
      <c r="BN1025" s="90"/>
      <c r="BO1025" s="90"/>
      <c r="BP1025" s="90"/>
      <c r="BQ1025" s="90"/>
      <c r="BR1025" s="90"/>
      <c r="BS1025" s="90"/>
      <c r="BT1025" s="90"/>
      <c r="BU1025" s="90"/>
      <c r="BV1025" s="90"/>
      <c r="BW1025" s="90"/>
      <c r="BX1025" s="90"/>
      <c r="BY1025" s="90"/>
      <c r="BZ1025" s="90"/>
      <c r="CA1025" s="90"/>
    </row>
    <row r="1026" spans="1:79" s="86" customFormat="1" x14ac:dyDescent="0.2">
      <c r="A1026" s="150"/>
      <c r="B1026" s="95"/>
      <c r="C1026" s="95"/>
      <c r="D1026" s="131"/>
      <c r="E1026" s="160"/>
      <c r="F1026" s="90"/>
      <c r="G1026" s="90"/>
      <c r="H1026" s="90"/>
      <c r="I1026" s="90"/>
      <c r="J1026" s="90"/>
      <c r="K1026" s="90"/>
      <c r="L1026" s="90"/>
      <c r="M1026" s="90"/>
      <c r="N1026" s="90"/>
      <c r="O1026" s="90"/>
      <c r="P1026" s="90"/>
      <c r="Q1026" s="90"/>
      <c r="R1026" s="90"/>
      <c r="S1026" s="90"/>
      <c r="T1026" s="90"/>
      <c r="U1026" s="90"/>
      <c r="V1026" s="90"/>
      <c r="W1026" s="90"/>
      <c r="X1026" s="90"/>
      <c r="Y1026" s="90"/>
      <c r="Z1026" s="90"/>
      <c r="AA1026" s="90"/>
      <c r="AB1026" s="90"/>
      <c r="AC1026" s="90"/>
      <c r="AD1026" s="90"/>
      <c r="AE1026" s="90"/>
      <c r="AF1026" s="90"/>
      <c r="AG1026" s="90"/>
      <c r="AH1026" s="90"/>
      <c r="AI1026" s="90"/>
      <c r="AJ1026" s="90"/>
      <c r="AK1026" s="90"/>
      <c r="AL1026" s="90"/>
      <c r="AM1026" s="90"/>
      <c r="AN1026" s="90"/>
      <c r="AO1026" s="90"/>
      <c r="AP1026" s="90"/>
      <c r="AQ1026" s="90"/>
      <c r="AR1026" s="90"/>
      <c r="AS1026" s="90"/>
      <c r="AT1026" s="90"/>
      <c r="AU1026" s="90"/>
      <c r="AV1026" s="90"/>
      <c r="AW1026" s="90"/>
      <c r="AX1026" s="90"/>
      <c r="AY1026" s="90"/>
      <c r="AZ1026" s="90"/>
      <c r="BA1026" s="90"/>
      <c r="BB1026" s="90"/>
      <c r="BC1026" s="90"/>
      <c r="BD1026" s="90"/>
      <c r="BE1026" s="90"/>
      <c r="BF1026" s="90"/>
      <c r="BG1026" s="90"/>
      <c r="BH1026" s="90"/>
      <c r="BI1026" s="90"/>
      <c r="BJ1026" s="90"/>
      <c r="BK1026" s="90"/>
      <c r="BL1026" s="90"/>
      <c r="BM1026" s="90"/>
      <c r="BN1026" s="90"/>
      <c r="BO1026" s="90"/>
      <c r="BP1026" s="90"/>
      <c r="BQ1026" s="90"/>
      <c r="BR1026" s="90"/>
      <c r="BS1026" s="90"/>
      <c r="BT1026" s="90"/>
      <c r="BU1026" s="90"/>
      <c r="BV1026" s="90"/>
      <c r="BW1026" s="90"/>
      <c r="BX1026" s="90"/>
      <c r="BY1026" s="90"/>
      <c r="BZ1026" s="90"/>
      <c r="CA1026" s="90"/>
    </row>
    <row r="1027" spans="1:79" s="86" customFormat="1" x14ac:dyDescent="0.2">
      <c r="A1027" s="150"/>
      <c r="B1027" s="95"/>
      <c r="C1027" s="95"/>
      <c r="D1027" s="131"/>
      <c r="E1027" s="160"/>
      <c r="F1027" s="90"/>
      <c r="G1027" s="90"/>
      <c r="H1027" s="90"/>
      <c r="I1027" s="90"/>
      <c r="J1027" s="90"/>
      <c r="K1027" s="90"/>
      <c r="L1027" s="90"/>
      <c r="M1027" s="90"/>
      <c r="N1027" s="90"/>
      <c r="O1027" s="90"/>
      <c r="P1027" s="90"/>
      <c r="Q1027" s="90"/>
      <c r="R1027" s="90"/>
      <c r="S1027" s="90"/>
      <c r="T1027" s="90"/>
      <c r="U1027" s="90"/>
      <c r="V1027" s="90"/>
      <c r="W1027" s="90"/>
      <c r="X1027" s="90"/>
      <c r="Y1027" s="90"/>
      <c r="Z1027" s="90"/>
      <c r="AA1027" s="90"/>
      <c r="AB1027" s="90"/>
      <c r="AC1027" s="90"/>
      <c r="AD1027" s="90"/>
      <c r="AE1027" s="90"/>
      <c r="AF1027" s="90"/>
      <c r="AG1027" s="90"/>
      <c r="AH1027" s="90"/>
      <c r="AI1027" s="90"/>
      <c r="AJ1027" s="90"/>
      <c r="AK1027" s="90"/>
      <c r="AL1027" s="90"/>
      <c r="AM1027" s="90"/>
      <c r="AN1027" s="90"/>
      <c r="AO1027" s="90"/>
      <c r="AP1027" s="90"/>
      <c r="AQ1027" s="90"/>
      <c r="AR1027" s="90"/>
      <c r="AS1027" s="90"/>
      <c r="AT1027" s="90"/>
      <c r="AU1027" s="90"/>
      <c r="AV1027" s="90"/>
      <c r="AW1027" s="90"/>
      <c r="AX1027" s="90"/>
      <c r="AY1027" s="90"/>
      <c r="AZ1027" s="90"/>
      <c r="BA1027" s="90"/>
      <c r="BB1027" s="90"/>
      <c r="BC1027" s="90"/>
      <c r="BD1027" s="90"/>
      <c r="BE1027" s="90"/>
      <c r="BF1027" s="90"/>
      <c r="BG1027" s="90"/>
      <c r="BH1027" s="90"/>
      <c r="BI1027" s="90"/>
      <c r="BJ1027" s="90"/>
      <c r="BK1027" s="90"/>
      <c r="BL1027" s="90"/>
      <c r="BM1027" s="90"/>
      <c r="BN1027" s="90"/>
      <c r="BO1027" s="90"/>
      <c r="BP1027" s="90"/>
      <c r="BQ1027" s="90"/>
      <c r="BR1027" s="90"/>
      <c r="BS1027" s="90"/>
      <c r="BT1027" s="90"/>
      <c r="BU1027" s="90"/>
      <c r="BV1027" s="90"/>
      <c r="BW1027" s="90"/>
      <c r="BX1027" s="90"/>
      <c r="BY1027" s="90"/>
      <c r="BZ1027" s="90"/>
      <c r="CA1027" s="90"/>
    </row>
    <row r="1028" spans="1:79" s="86" customFormat="1" x14ac:dyDescent="0.2">
      <c r="A1028" s="150"/>
      <c r="B1028" s="95"/>
      <c r="C1028" s="95"/>
      <c r="D1028" s="131"/>
      <c r="E1028" s="160"/>
      <c r="F1028" s="90"/>
      <c r="G1028" s="90"/>
      <c r="H1028" s="90"/>
      <c r="I1028" s="90"/>
      <c r="J1028" s="90"/>
      <c r="K1028" s="90"/>
      <c r="L1028" s="90"/>
      <c r="M1028" s="90"/>
      <c r="N1028" s="90"/>
      <c r="O1028" s="90"/>
      <c r="P1028" s="90"/>
      <c r="Q1028" s="90"/>
      <c r="R1028" s="90"/>
      <c r="S1028" s="90"/>
      <c r="T1028" s="90"/>
      <c r="U1028" s="90"/>
      <c r="V1028" s="90"/>
      <c r="W1028" s="90"/>
      <c r="X1028" s="90"/>
      <c r="Y1028" s="90"/>
      <c r="Z1028" s="90"/>
      <c r="AA1028" s="90"/>
      <c r="AB1028" s="90"/>
      <c r="AC1028" s="90"/>
      <c r="AD1028" s="90"/>
      <c r="AE1028" s="90"/>
      <c r="AF1028" s="90"/>
      <c r="AG1028" s="90"/>
      <c r="AH1028" s="90"/>
      <c r="AI1028" s="90"/>
      <c r="AJ1028" s="90"/>
      <c r="AK1028" s="90"/>
      <c r="AL1028" s="90"/>
      <c r="AM1028" s="90"/>
      <c r="AN1028" s="90"/>
      <c r="AO1028" s="90"/>
      <c r="AP1028" s="90"/>
      <c r="AQ1028" s="90"/>
      <c r="AR1028" s="90"/>
      <c r="AS1028" s="90"/>
      <c r="AT1028" s="90"/>
      <c r="AU1028" s="90"/>
      <c r="AV1028" s="90"/>
      <c r="AW1028" s="90"/>
      <c r="AX1028" s="90"/>
      <c r="AY1028" s="90"/>
      <c r="AZ1028" s="90"/>
      <c r="BA1028" s="90"/>
      <c r="BB1028" s="90"/>
      <c r="BC1028" s="90"/>
      <c r="BD1028" s="90"/>
      <c r="BE1028" s="90"/>
      <c r="BF1028" s="90"/>
      <c r="BG1028" s="90"/>
      <c r="BH1028" s="90"/>
      <c r="BI1028" s="90"/>
      <c r="BJ1028" s="90"/>
      <c r="BK1028" s="90"/>
      <c r="BL1028" s="90"/>
      <c r="BM1028" s="90"/>
      <c r="BN1028" s="90"/>
      <c r="BO1028" s="90"/>
      <c r="BP1028" s="90"/>
      <c r="BQ1028" s="90"/>
      <c r="BR1028" s="90"/>
      <c r="BS1028" s="90"/>
      <c r="BT1028" s="90"/>
      <c r="BU1028" s="90"/>
      <c r="BV1028" s="90"/>
      <c r="BW1028" s="90"/>
      <c r="BX1028" s="90"/>
      <c r="BY1028" s="90"/>
      <c r="BZ1028" s="90"/>
      <c r="CA1028" s="90"/>
    </row>
    <row r="1029" spans="1:79" s="86" customFormat="1" x14ac:dyDescent="0.2">
      <c r="A1029" s="150"/>
      <c r="B1029" s="95"/>
      <c r="C1029" s="95"/>
      <c r="D1029" s="131"/>
      <c r="E1029" s="160"/>
      <c r="F1029" s="90"/>
      <c r="G1029" s="90"/>
      <c r="H1029" s="90"/>
      <c r="I1029" s="90"/>
      <c r="J1029" s="90"/>
      <c r="K1029" s="90"/>
      <c r="L1029" s="90"/>
      <c r="M1029" s="90"/>
      <c r="N1029" s="90"/>
      <c r="O1029" s="90"/>
      <c r="P1029" s="90"/>
      <c r="Q1029" s="90"/>
      <c r="R1029" s="90"/>
      <c r="S1029" s="90"/>
      <c r="T1029" s="90"/>
      <c r="U1029" s="90"/>
      <c r="V1029" s="90"/>
      <c r="W1029" s="90"/>
      <c r="X1029" s="90"/>
      <c r="Y1029" s="90"/>
      <c r="Z1029" s="90"/>
      <c r="AA1029" s="90"/>
      <c r="AB1029" s="90"/>
      <c r="AC1029" s="90"/>
      <c r="AD1029" s="90"/>
      <c r="AE1029" s="90"/>
      <c r="AF1029" s="90"/>
      <c r="AG1029" s="90"/>
      <c r="AH1029" s="90"/>
      <c r="AI1029" s="90"/>
      <c r="AJ1029" s="90"/>
      <c r="AK1029" s="90"/>
      <c r="AL1029" s="90"/>
      <c r="AM1029" s="90"/>
      <c r="AN1029" s="90"/>
      <c r="AO1029" s="90"/>
      <c r="AP1029" s="90"/>
      <c r="AQ1029" s="90"/>
      <c r="AR1029" s="90"/>
      <c r="AS1029" s="90"/>
      <c r="AT1029" s="90"/>
      <c r="AU1029" s="90"/>
      <c r="AV1029" s="90"/>
      <c r="AW1029" s="90"/>
      <c r="AX1029" s="90"/>
      <c r="AY1029" s="90"/>
      <c r="AZ1029" s="90"/>
      <c r="BA1029" s="90"/>
      <c r="BB1029" s="90"/>
      <c r="BC1029" s="90"/>
      <c r="BD1029" s="90"/>
      <c r="BE1029" s="90"/>
      <c r="BF1029" s="90"/>
      <c r="BG1029" s="90"/>
      <c r="BH1029" s="90"/>
      <c r="BI1029" s="90"/>
      <c r="BJ1029" s="90"/>
      <c r="BK1029" s="90"/>
      <c r="BL1029" s="90"/>
      <c r="BM1029" s="90"/>
      <c r="BN1029" s="90"/>
      <c r="BO1029" s="90"/>
      <c r="BP1029" s="90"/>
      <c r="BQ1029" s="90"/>
      <c r="BR1029" s="90"/>
      <c r="BS1029" s="90"/>
      <c r="BT1029" s="90"/>
      <c r="BU1029" s="90"/>
      <c r="BV1029" s="90"/>
      <c r="BW1029" s="90"/>
      <c r="BX1029" s="90"/>
      <c r="BY1029" s="90"/>
      <c r="BZ1029" s="90"/>
      <c r="CA1029" s="90"/>
    </row>
    <row r="1030" spans="1:79" s="86" customFormat="1" x14ac:dyDescent="0.2">
      <c r="A1030" s="150"/>
      <c r="B1030" s="95"/>
      <c r="C1030" s="95"/>
      <c r="D1030" s="131"/>
      <c r="E1030" s="160"/>
      <c r="F1030" s="90"/>
      <c r="G1030" s="90"/>
      <c r="H1030" s="90"/>
      <c r="I1030" s="90"/>
      <c r="J1030" s="90"/>
      <c r="K1030" s="90"/>
      <c r="L1030" s="90"/>
      <c r="M1030" s="90"/>
      <c r="N1030" s="90"/>
      <c r="O1030" s="90"/>
      <c r="P1030" s="90"/>
      <c r="Q1030" s="90"/>
      <c r="R1030" s="90"/>
      <c r="S1030" s="90"/>
      <c r="T1030" s="90"/>
      <c r="U1030" s="90"/>
      <c r="V1030" s="90"/>
      <c r="W1030" s="90"/>
      <c r="X1030" s="90"/>
      <c r="Y1030" s="90"/>
      <c r="Z1030" s="90"/>
      <c r="AA1030" s="90"/>
      <c r="AB1030" s="90"/>
      <c r="AC1030" s="90"/>
      <c r="AD1030" s="90"/>
      <c r="AE1030" s="90"/>
      <c r="AF1030" s="90"/>
      <c r="AG1030" s="90"/>
      <c r="AH1030" s="90"/>
      <c r="AI1030" s="90"/>
      <c r="AJ1030" s="90"/>
      <c r="AK1030" s="90"/>
      <c r="AL1030" s="90"/>
      <c r="AM1030" s="90"/>
      <c r="AN1030" s="90"/>
      <c r="AO1030" s="90"/>
      <c r="AP1030" s="90"/>
      <c r="AQ1030" s="90"/>
      <c r="AR1030" s="90"/>
      <c r="AS1030" s="90"/>
      <c r="AT1030" s="90"/>
      <c r="AU1030" s="90"/>
      <c r="AV1030" s="90"/>
      <c r="AW1030" s="90"/>
      <c r="AX1030" s="90"/>
      <c r="AY1030" s="90"/>
      <c r="AZ1030" s="90"/>
      <c r="BA1030" s="90"/>
      <c r="BB1030" s="90"/>
      <c r="BC1030" s="90"/>
      <c r="BD1030" s="90"/>
      <c r="BE1030" s="90"/>
      <c r="BF1030" s="90"/>
      <c r="BG1030" s="90"/>
      <c r="BH1030" s="90"/>
      <c r="BI1030" s="90"/>
      <c r="BJ1030" s="90"/>
      <c r="BK1030" s="90"/>
      <c r="BL1030" s="90"/>
      <c r="BM1030" s="90"/>
      <c r="BN1030" s="90"/>
      <c r="BO1030" s="90"/>
      <c r="BP1030" s="90"/>
      <c r="BQ1030" s="90"/>
      <c r="BR1030" s="90"/>
      <c r="BS1030" s="90"/>
      <c r="BT1030" s="90"/>
      <c r="BU1030" s="90"/>
      <c r="BV1030" s="90"/>
      <c r="BW1030" s="90"/>
      <c r="BX1030" s="90"/>
      <c r="BY1030" s="90"/>
      <c r="BZ1030" s="90"/>
      <c r="CA1030" s="90"/>
    </row>
    <row r="1031" spans="1:79" s="86" customFormat="1" x14ac:dyDescent="0.2">
      <c r="A1031" s="150"/>
      <c r="B1031" s="95"/>
      <c r="C1031" s="95"/>
      <c r="D1031" s="131"/>
      <c r="E1031" s="160"/>
      <c r="F1031" s="90"/>
      <c r="G1031" s="90"/>
      <c r="H1031" s="90"/>
      <c r="I1031" s="90"/>
      <c r="J1031" s="90"/>
      <c r="K1031" s="90"/>
      <c r="L1031" s="90"/>
      <c r="M1031" s="90"/>
      <c r="N1031" s="90"/>
      <c r="O1031" s="90"/>
      <c r="P1031" s="90"/>
      <c r="Q1031" s="90"/>
      <c r="R1031" s="90"/>
      <c r="S1031" s="90"/>
      <c r="T1031" s="90"/>
      <c r="U1031" s="90"/>
      <c r="V1031" s="90"/>
      <c r="W1031" s="90"/>
      <c r="X1031" s="90"/>
      <c r="Y1031" s="90"/>
      <c r="Z1031" s="90"/>
      <c r="AA1031" s="90"/>
      <c r="AB1031" s="90"/>
      <c r="AC1031" s="90"/>
      <c r="AD1031" s="90"/>
      <c r="AE1031" s="90"/>
      <c r="AF1031" s="90"/>
      <c r="AG1031" s="90"/>
      <c r="AH1031" s="90"/>
      <c r="AI1031" s="90"/>
      <c r="AJ1031" s="90"/>
      <c r="AK1031" s="90"/>
      <c r="AL1031" s="90"/>
      <c r="AM1031" s="90"/>
      <c r="AN1031" s="90"/>
      <c r="AO1031" s="90"/>
      <c r="AP1031" s="90"/>
      <c r="AQ1031" s="90"/>
      <c r="AR1031" s="90"/>
      <c r="AS1031" s="90"/>
      <c r="AT1031" s="90"/>
      <c r="AU1031" s="90"/>
      <c r="AV1031" s="90"/>
      <c r="AW1031" s="90"/>
      <c r="AX1031" s="90"/>
      <c r="AY1031" s="90"/>
      <c r="AZ1031" s="90"/>
      <c r="BA1031" s="90"/>
      <c r="BB1031" s="90"/>
      <c r="BC1031" s="90"/>
      <c r="BD1031" s="90"/>
      <c r="BE1031" s="90"/>
      <c r="BF1031" s="90"/>
      <c r="BG1031" s="90"/>
      <c r="BH1031" s="90"/>
      <c r="BI1031" s="90"/>
      <c r="BJ1031" s="90"/>
      <c r="BK1031" s="90"/>
      <c r="BL1031" s="90"/>
      <c r="BM1031" s="90"/>
      <c r="BN1031" s="90"/>
      <c r="BO1031" s="90"/>
      <c r="BP1031" s="90"/>
      <c r="BQ1031" s="90"/>
      <c r="BR1031" s="90"/>
      <c r="BS1031" s="90"/>
      <c r="BT1031" s="90"/>
      <c r="BU1031" s="90"/>
      <c r="BV1031" s="90"/>
      <c r="BW1031" s="90"/>
      <c r="BX1031" s="90"/>
      <c r="BY1031" s="90"/>
      <c r="BZ1031" s="90"/>
      <c r="CA1031" s="90"/>
    </row>
    <row r="1032" spans="1:79" s="86" customFormat="1" x14ac:dyDescent="0.2">
      <c r="A1032" s="150"/>
      <c r="B1032" s="95"/>
      <c r="C1032" s="95"/>
      <c r="D1032" s="131"/>
      <c r="E1032" s="160"/>
      <c r="F1032" s="90"/>
      <c r="G1032" s="90"/>
      <c r="H1032" s="90"/>
      <c r="I1032" s="90"/>
      <c r="J1032" s="90"/>
      <c r="K1032" s="90"/>
      <c r="L1032" s="90"/>
      <c r="M1032" s="90"/>
      <c r="N1032" s="90"/>
      <c r="O1032" s="90"/>
      <c r="P1032" s="90"/>
      <c r="Q1032" s="90"/>
      <c r="R1032" s="90"/>
      <c r="S1032" s="90"/>
      <c r="T1032" s="90"/>
      <c r="U1032" s="90"/>
      <c r="V1032" s="90"/>
      <c r="W1032" s="90"/>
      <c r="X1032" s="90"/>
      <c r="Y1032" s="90"/>
      <c r="Z1032" s="90"/>
      <c r="AA1032" s="90"/>
      <c r="AB1032" s="90"/>
      <c r="AC1032" s="90"/>
      <c r="AD1032" s="90"/>
      <c r="AE1032" s="90"/>
      <c r="AF1032" s="90"/>
      <c r="AG1032" s="90"/>
      <c r="AH1032" s="90"/>
      <c r="AI1032" s="90"/>
      <c r="AJ1032" s="90"/>
      <c r="AK1032" s="90"/>
      <c r="AL1032" s="90"/>
      <c r="AM1032" s="90"/>
      <c r="AN1032" s="90"/>
      <c r="AO1032" s="90"/>
      <c r="AP1032" s="90"/>
      <c r="AQ1032" s="90"/>
      <c r="AR1032" s="90"/>
      <c r="AS1032" s="90"/>
      <c r="AT1032" s="90"/>
      <c r="AU1032" s="90"/>
      <c r="AV1032" s="90"/>
      <c r="AW1032" s="90"/>
      <c r="AX1032" s="90"/>
      <c r="AY1032" s="90"/>
      <c r="AZ1032" s="90"/>
      <c r="BA1032" s="90"/>
      <c r="BB1032" s="90"/>
      <c r="BC1032" s="90"/>
      <c r="BD1032" s="90"/>
      <c r="BE1032" s="90"/>
      <c r="BF1032" s="90"/>
      <c r="BG1032" s="90"/>
      <c r="BH1032" s="90"/>
      <c r="BI1032" s="90"/>
      <c r="BJ1032" s="90"/>
      <c r="BK1032" s="90"/>
      <c r="BL1032" s="90"/>
      <c r="BM1032" s="90"/>
      <c r="BN1032" s="90"/>
      <c r="BO1032" s="90"/>
      <c r="BP1032" s="90"/>
      <c r="BQ1032" s="90"/>
      <c r="BR1032" s="90"/>
      <c r="BS1032" s="90"/>
      <c r="BT1032" s="90"/>
      <c r="BU1032" s="90"/>
      <c r="BV1032" s="90"/>
      <c r="BW1032" s="90"/>
      <c r="BX1032" s="90"/>
      <c r="BY1032" s="90"/>
      <c r="BZ1032" s="90"/>
      <c r="CA1032" s="90"/>
    </row>
    <row r="1033" spans="1:79" s="86" customFormat="1" x14ac:dyDescent="0.2">
      <c r="A1033" s="150"/>
      <c r="B1033" s="95"/>
      <c r="C1033" s="95"/>
      <c r="D1033" s="131"/>
      <c r="E1033" s="160"/>
      <c r="F1033" s="90"/>
      <c r="G1033" s="90"/>
      <c r="H1033" s="90"/>
      <c r="I1033" s="90"/>
      <c r="J1033" s="90"/>
      <c r="K1033" s="90"/>
      <c r="L1033" s="90"/>
      <c r="M1033" s="90"/>
      <c r="N1033" s="90"/>
      <c r="O1033" s="90"/>
      <c r="P1033" s="90"/>
      <c r="Q1033" s="90"/>
      <c r="R1033" s="90"/>
      <c r="S1033" s="90"/>
      <c r="T1033" s="90"/>
      <c r="U1033" s="90"/>
      <c r="V1033" s="90"/>
      <c r="W1033" s="90"/>
      <c r="X1033" s="90"/>
      <c r="Y1033" s="90"/>
      <c r="Z1033" s="90"/>
      <c r="AA1033" s="90"/>
      <c r="AB1033" s="90"/>
      <c r="AC1033" s="90"/>
      <c r="AD1033" s="90"/>
      <c r="AE1033" s="90"/>
      <c r="AF1033" s="90"/>
      <c r="AG1033" s="90"/>
      <c r="AH1033" s="90"/>
      <c r="AI1033" s="90"/>
      <c r="AJ1033" s="90"/>
      <c r="AK1033" s="90"/>
      <c r="AL1033" s="90"/>
      <c r="AM1033" s="90"/>
      <c r="AN1033" s="90"/>
      <c r="AO1033" s="90"/>
      <c r="AP1033" s="90"/>
      <c r="AQ1033" s="90"/>
      <c r="AR1033" s="90"/>
      <c r="AS1033" s="90"/>
      <c r="AT1033" s="90"/>
      <c r="AU1033" s="90"/>
      <c r="AV1033" s="90"/>
      <c r="AW1033" s="90"/>
      <c r="AX1033" s="90"/>
      <c r="AY1033" s="90"/>
      <c r="AZ1033" s="90"/>
      <c r="BA1033" s="90"/>
      <c r="BB1033" s="90"/>
      <c r="BC1033" s="90"/>
      <c r="BD1033" s="90"/>
      <c r="BE1033" s="90"/>
      <c r="BF1033" s="90"/>
      <c r="BG1033" s="90"/>
      <c r="BH1033" s="90"/>
      <c r="BI1033" s="90"/>
      <c r="BJ1033" s="90"/>
      <c r="BK1033" s="90"/>
      <c r="BL1033" s="90"/>
      <c r="BM1033" s="90"/>
      <c r="BN1033" s="90"/>
      <c r="BO1033" s="90"/>
      <c r="BP1033" s="90"/>
      <c r="BQ1033" s="90"/>
      <c r="BR1033" s="90"/>
      <c r="BS1033" s="90"/>
      <c r="BT1033" s="90"/>
      <c r="BU1033" s="90"/>
      <c r="BV1033" s="90"/>
      <c r="BW1033" s="90"/>
      <c r="BX1033" s="90"/>
      <c r="BY1033" s="90"/>
      <c r="BZ1033" s="90"/>
      <c r="CA1033" s="90"/>
    </row>
    <row r="1034" spans="1:79" s="86" customFormat="1" x14ac:dyDescent="0.2">
      <c r="A1034" s="150"/>
      <c r="B1034" s="95"/>
      <c r="C1034" s="95"/>
      <c r="D1034" s="131"/>
      <c r="E1034" s="160"/>
      <c r="F1034" s="90"/>
      <c r="G1034" s="90"/>
      <c r="H1034" s="90"/>
      <c r="I1034" s="90"/>
      <c r="J1034" s="90"/>
      <c r="K1034" s="90"/>
      <c r="L1034" s="90"/>
      <c r="M1034" s="90"/>
      <c r="N1034" s="90"/>
      <c r="O1034" s="90"/>
      <c r="P1034" s="90"/>
      <c r="Q1034" s="90"/>
      <c r="R1034" s="90"/>
      <c r="S1034" s="90"/>
      <c r="T1034" s="90"/>
      <c r="U1034" s="90"/>
      <c r="V1034" s="90"/>
      <c r="W1034" s="90"/>
      <c r="X1034" s="90"/>
      <c r="Y1034" s="90"/>
      <c r="Z1034" s="90"/>
      <c r="AA1034" s="90"/>
      <c r="AB1034" s="90"/>
      <c r="AC1034" s="90"/>
      <c r="AD1034" s="90"/>
      <c r="AE1034" s="90"/>
      <c r="AF1034" s="90"/>
      <c r="AG1034" s="90"/>
      <c r="AH1034" s="90"/>
      <c r="AI1034" s="90"/>
      <c r="AJ1034" s="90"/>
      <c r="AK1034" s="90"/>
      <c r="AL1034" s="90"/>
      <c r="AM1034" s="90"/>
      <c r="AN1034" s="90"/>
      <c r="AO1034" s="90"/>
      <c r="AP1034" s="90"/>
      <c r="AQ1034" s="90"/>
      <c r="AR1034" s="90"/>
      <c r="AS1034" s="90"/>
      <c r="AT1034" s="90"/>
      <c r="AU1034" s="90"/>
      <c r="AV1034" s="90"/>
      <c r="AW1034" s="90"/>
      <c r="AX1034" s="90"/>
      <c r="AY1034" s="90"/>
      <c r="AZ1034" s="90"/>
      <c r="BA1034" s="90"/>
      <c r="BB1034" s="90"/>
      <c r="BC1034" s="90"/>
      <c r="BD1034" s="90"/>
      <c r="BE1034" s="90"/>
      <c r="BF1034" s="90"/>
      <c r="BG1034" s="90"/>
      <c r="BH1034" s="90"/>
      <c r="BI1034" s="90"/>
      <c r="BJ1034" s="90"/>
      <c r="BK1034" s="90"/>
      <c r="BL1034" s="90"/>
      <c r="BM1034" s="90"/>
      <c r="BN1034" s="90"/>
      <c r="BO1034" s="90"/>
      <c r="BP1034" s="90"/>
      <c r="BQ1034" s="90"/>
      <c r="BR1034" s="90"/>
      <c r="BS1034" s="90"/>
      <c r="BT1034" s="90"/>
      <c r="BU1034" s="90"/>
      <c r="BV1034" s="90"/>
      <c r="BW1034" s="90"/>
      <c r="BX1034" s="90"/>
      <c r="BY1034" s="90"/>
      <c r="BZ1034" s="90"/>
      <c r="CA1034" s="90"/>
    </row>
    <row r="1035" spans="1:79" s="86" customFormat="1" x14ac:dyDescent="0.2">
      <c r="A1035" s="150"/>
      <c r="B1035" s="95"/>
      <c r="C1035" s="95"/>
      <c r="D1035" s="131"/>
      <c r="E1035" s="160"/>
      <c r="F1035" s="90"/>
      <c r="G1035" s="90"/>
      <c r="H1035" s="90"/>
      <c r="I1035" s="90"/>
      <c r="J1035" s="90"/>
      <c r="K1035" s="90"/>
      <c r="L1035" s="90"/>
      <c r="M1035" s="90"/>
      <c r="N1035" s="90"/>
      <c r="O1035" s="90"/>
      <c r="P1035" s="90"/>
      <c r="Q1035" s="90"/>
      <c r="R1035" s="90"/>
      <c r="S1035" s="90"/>
      <c r="T1035" s="90"/>
      <c r="U1035" s="90"/>
      <c r="V1035" s="90"/>
      <c r="W1035" s="90"/>
      <c r="X1035" s="90"/>
      <c r="Y1035" s="90"/>
      <c r="Z1035" s="90"/>
      <c r="AA1035" s="90"/>
      <c r="AB1035" s="90"/>
      <c r="AC1035" s="90"/>
      <c r="AD1035" s="90"/>
      <c r="AE1035" s="90"/>
      <c r="AF1035" s="90"/>
      <c r="AG1035" s="90"/>
      <c r="AH1035" s="90"/>
      <c r="AI1035" s="90"/>
      <c r="AJ1035" s="90"/>
      <c r="AK1035" s="90"/>
      <c r="AL1035" s="90"/>
      <c r="AM1035" s="90"/>
      <c r="AN1035" s="90"/>
      <c r="AO1035" s="90"/>
      <c r="AP1035" s="90"/>
      <c r="AQ1035" s="90"/>
      <c r="AR1035" s="90"/>
      <c r="AS1035" s="90"/>
      <c r="AT1035" s="90"/>
      <c r="AU1035" s="90"/>
      <c r="AV1035" s="90"/>
      <c r="AW1035" s="90"/>
      <c r="AX1035" s="90"/>
      <c r="AY1035" s="90"/>
      <c r="AZ1035" s="90"/>
      <c r="BA1035" s="90"/>
      <c r="BB1035" s="90"/>
      <c r="BC1035" s="90"/>
      <c r="BD1035" s="90"/>
      <c r="BE1035" s="90"/>
      <c r="BF1035" s="90"/>
      <c r="BG1035" s="90"/>
      <c r="BH1035" s="90"/>
      <c r="BI1035" s="90"/>
      <c r="BJ1035" s="90"/>
      <c r="BK1035" s="90"/>
      <c r="BL1035" s="90"/>
      <c r="BM1035" s="90"/>
      <c r="BN1035" s="90"/>
      <c r="BO1035" s="90"/>
      <c r="BP1035" s="90"/>
      <c r="BQ1035" s="90"/>
      <c r="BR1035" s="90"/>
      <c r="BS1035" s="90"/>
      <c r="BT1035" s="90"/>
      <c r="BU1035" s="90"/>
      <c r="BV1035" s="90"/>
      <c r="BW1035" s="90"/>
      <c r="BX1035" s="90"/>
      <c r="BY1035" s="90"/>
      <c r="BZ1035" s="90"/>
      <c r="CA1035" s="90"/>
    </row>
    <row r="1036" spans="1:79" s="86" customFormat="1" x14ac:dyDescent="0.2">
      <c r="A1036" s="150"/>
      <c r="B1036" s="95"/>
      <c r="C1036" s="95"/>
      <c r="D1036" s="131"/>
      <c r="E1036" s="160"/>
      <c r="F1036" s="90"/>
      <c r="G1036" s="90"/>
      <c r="H1036" s="90"/>
      <c r="I1036" s="90"/>
      <c r="J1036" s="90"/>
      <c r="K1036" s="90"/>
      <c r="L1036" s="90"/>
      <c r="M1036" s="90"/>
      <c r="N1036" s="90"/>
      <c r="O1036" s="90"/>
      <c r="P1036" s="90"/>
      <c r="Q1036" s="90"/>
      <c r="R1036" s="90"/>
      <c r="S1036" s="90"/>
      <c r="T1036" s="90"/>
      <c r="U1036" s="90"/>
      <c r="V1036" s="90"/>
      <c r="W1036" s="90"/>
      <c r="X1036" s="90"/>
      <c r="Y1036" s="90"/>
      <c r="Z1036" s="90"/>
      <c r="AA1036" s="90"/>
      <c r="AB1036" s="90"/>
      <c r="AC1036" s="90"/>
      <c r="AD1036" s="90"/>
      <c r="AE1036" s="90"/>
      <c r="AF1036" s="90"/>
      <c r="AG1036" s="90"/>
      <c r="AH1036" s="90"/>
      <c r="AI1036" s="90"/>
      <c r="AJ1036" s="90"/>
      <c r="AK1036" s="90"/>
      <c r="AL1036" s="90"/>
      <c r="AM1036" s="90"/>
      <c r="AN1036" s="90"/>
      <c r="AO1036" s="90"/>
      <c r="AP1036" s="90"/>
      <c r="AQ1036" s="90"/>
      <c r="AR1036" s="90"/>
      <c r="AS1036" s="90"/>
      <c r="AT1036" s="90"/>
      <c r="AU1036" s="90"/>
      <c r="AV1036" s="90"/>
      <c r="AW1036" s="90"/>
      <c r="AX1036" s="90"/>
      <c r="AY1036" s="90"/>
      <c r="AZ1036" s="90"/>
      <c r="BA1036" s="90"/>
      <c r="BB1036" s="90"/>
      <c r="BC1036" s="90"/>
      <c r="BD1036" s="90"/>
      <c r="BE1036" s="90"/>
      <c r="BF1036" s="90"/>
      <c r="BG1036" s="90"/>
      <c r="BH1036" s="90"/>
      <c r="BI1036" s="90"/>
      <c r="BJ1036" s="90"/>
      <c r="BK1036" s="90"/>
      <c r="BL1036" s="90"/>
      <c r="BM1036" s="90"/>
      <c r="BN1036" s="90"/>
      <c r="BO1036" s="90"/>
      <c r="BP1036" s="90"/>
      <c r="BQ1036" s="90"/>
      <c r="BR1036" s="90"/>
      <c r="BS1036" s="90"/>
      <c r="BT1036" s="90"/>
      <c r="BU1036" s="90"/>
      <c r="BV1036" s="90"/>
      <c r="BW1036" s="90"/>
      <c r="BX1036" s="90"/>
      <c r="BY1036" s="90"/>
      <c r="BZ1036" s="90"/>
      <c r="CA1036" s="90"/>
    </row>
    <row r="1037" spans="1:79" s="86" customFormat="1" x14ac:dyDescent="0.2">
      <c r="A1037" s="150"/>
      <c r="B1037" s="95"/>
      <c r="C1037" s="95"/>
      <c r="D1037" s="131"/>
      <c r="E1037" s="160"/>
      <c r="F1037" s="90"/>
      <c r="G1037" s="90"/>
      <c r="H1037" s="90"/>
      <c r="I1037" s="90"/>
      <c r="J1037" s="90"/>
      <c r="K1037" s="90"/>
      <c r="L1037" s="90"/>
      <c r="M1037" s="90"/>
      <c r="N1037" s="90"/>
      <c r="O1037" s="90"/>
      <c r="P1037" s="90"/>
      <c r="Q1037" s="90"/>
      <c r="R1037" s="90"/>
      <c r="S1037" s="90"/>
      <c r="T1037" s="90"/>
      <c r="U1037" s="90"/>
      <c r="V1037" s="90"/>
      <c r="W1037" s="90"/>
      <c r="X1037" s="90"/>
      <c r="Y1037" s="90"/>
      <c r="Z1037" s="90"/>
      <c r="AA1037" s="90"/>
      <c r="AB1037" s="90"/>
      <c r="AC1037" s="90"/>
      <c r="AD1037" s="90"/>
      <c r="AE1037" s="90"/>
      <c r="AF1037" s="90"/>
      <c r="AG1037" s="90"/>
      <c r="AH1037" s="90"/>
      <c r="AI1037" s="90"/>
      <c r="AJ1037" s="90"/>
      <c r="AK1037" s="90"/>
      <c r="AL1037" s="90"/>
      <c r="AM1037" s="90"/>
      <c r="AN1037" s="90"/>
      <c r="AO1037" s="90"/>
      <c r="AP1037" s="90"/>
      <c r="AQ1037" s="90"/>
      <c r="AR1037" s="90"/>
      <c r="AS1037" s="90"/>
      <c r="AT1037" s="90"/>
      <c r="AU1037" s="90"/>
      <c r="AV1037" s="90"/>
      <c r="AW1037" s="90"/>
      <c r="AX1037" s="90"/>
      <c r="AY1037" s="90"/>
      <c r="AZ1037" s="90"/>
      <c r="BA1037" s="90"/>
      <c r="BB1037" s="90"/>
      <c r="BC1037" s="90"/>
      <c r="BD1037" s="90"/>
      <c r="BE1037" s="90"/>
      <c r="BF1037" s="90"/>
      <c r="BG1037" s="90"/>
      <c r="BH1037" s="90"/>
      <c r="BI1037" s="90"/>
      <c r="BJ1037" s="90"/>
      <c r="BK1037" s="90"/>
      <c r="BL1037" s="90"/>
      <c r="BM1037" s="90"/>
      <c r="BN1037" s="90"/>
      <c r="BO1037" s="90"/>
      <c r="BP1037" s="90"/>
      <c r="BQ1037" s="90"/>
      <c r="BR1037" s="90"/>
      <c r="BS1037" s="90"/>
      <c r="BT1037" s="90"/>
      <c r="BU1037" s="90"/>
      <c r="BV1037" s="90"/>
      <c r="BW1037" s="90"/>
      <c r="BX1037" s="90"/>
      <c r="BY1037" s="90"/>
      <c r="BZ1037" s="90"/>
      <c r="CA1037" s="90"/>
    </row>
    <row r="1038" spans="1:79" s="86" customFormat="1" x14ac:dyDescent="0.2">
      <c r="A1038" s="150"/>
      <c r="B1038" s="95"/>
      <c r="C1038" s="95"/>
      <c r="D1038" s="131"/>
      <c r="E1038" s="160"/>
      <c r="F1038" s="90"/>
      <c r="G1038" s="90"/>
      <c r="H1038" s="90"/>
      <c r="I1038" s="90"/>
      <c r="J1038" s="90"/>
      <c r="K1038" s="90"/>
      <c r="L1038" s="90"/>
      <c r="M1038" s="90"/>
      <c r="N1038" s="90"/>
      <c r="O1038" s="90"/>
      <c r="P1038" s="90"/>
      <c r="Q1038" s="90"/>
      <c r="R1038" s="90"/>
      <c r="S1038" s="90"/>
      <c r="T1038" s="90"/>
      <c r="U1038" s="90"/>
      <c r="V1038" s="90"/>
      <c r="W1038" s="90"/>
      <c r="X1038" s="90"/>
      <c r="Y1038" s="90"/>
      <c r="Z1038" s="90"/>
      <c r="AA1038" s="90"/>
      <c r="AB1038" s="90"/>
      <c r="AC1038" s="90"/>
      <c r="AD1038" s="90"/>
      <c r="AE1038" s="90"/>
      <c r="AF1038" s="90"/>
      <c r="AG1038" s="90"/>
      <c r="AH1038" s="90"/>
      <c r="AI1038" s="90"/>
      <c r="AJ1038" s="90"/>
      <c r="AK1038" s="90"/>
      <c r="AL1038" s="90"/>
      <c r="AM1038" s="90"/>
      <c r="AN1038" s="90"/>
      <c r="AO1038" s="90"/>
      <c r="AP1038" s="90"/>
      <c r="AQ1038" s="90"/>
      <c r="AR1038" s="90"/>
      <c r="AS1038" s="90"/>
      <c r="AT1038" s="90"/>
      <c r="AU1038" s="90"/>
      <c r="AV1038" s="90"/>
      <c r="AW1038" s="90"/>
      <c r="AX1038" s="90"/>
      <c r="AY1038" s="90"/>
      <c r="AZ1038" s="90"/>
      <c r="BA1038" s="90"/>
      <c r="BB1038" s="90"/>
      <c r="BC1038" s="90"/>
      <c r="BD1038" s="90"/>
      <c r="BE1038" s="90"/>
      <c r="BF1038" s="90"/>
      <c r="BG1038" s="90"/>
      <c r="BH1038" s="90"/>
      <c r="BI1038" s="90"/>
      <c r="BJ1038" s="90"/>
      <c r="BK1038" s="90"/>
      <c r="BL1038" s="90"/>
      <c r="BM1038" s="90"/>
      <c r="BN1038" s="90"/>
      <c r="BO1038" s="90"/>
      <c r="BP1038" s="90"/>
      <c r="BQ1038" s="90"/>
      <c r="BR1038" s="90"/>
      <c r="BS1038" s="90"/>
      <c r="BT1038" s="90"/>
      <c r="BU1038" s="90"/>
      <c r="BV1038" s="90"/>
      <c r="BW1038" s="90"/>
      <c r="BX1038" s="90"/>
      <c r="BY1038" s="90"/>
      <c r="BZ1038" s="90"/>
      <c r="CA1038" s="90"/>
    </row>
    <row r="1039" spans="1:79" s="86" customFormat="1" x14ac:dyDescent="0.2">
      <c r="A1039" s="150"/>
      <c r="B1039" s="95"/>
      <c r="C1039" s="95"/>
      <c r="D1039" s="131"/>
      <c r="E1039" s="160"/>
      <c r="F1039" s="90"/>
      <c r="G1039" s="90"/>
      <c r="H1039" s="90"/>
      <c r="I1039" s="90"/>
      <c r="J1039" s="90"/>
      <c r="K1039" s="90"/>
      <c r="L1039" s="90"/>
      <c r="M1039" s="90"/>
      <c r="N1039" s="90"/>
      <c r="O1039" s="90"/>
      <c r="P1039" s="90"/>
      <c r="Q1039" s="90"/>
      <c r="R1039" s="90"/>
      <c r="S1039" s="90"/>
      <c r="T1039" s="90"/>
      <c r="U1039" s="90"/>
      <c r="V1039" s="90"/>
      <c r="W1039" s="90"/>
      <c r="X1039" s="90"/>
      <c r="Y1039" s="90"/>
      <c r="Z1039" s="90"/>
      <c r="AA1039" s="90"/>
      <c r="AB1039" s="90"/>
      <c r="AC1039" s="90"/>
      <c r="AD1039" s="90"/>
      <c r="AE1039" s="90"/>
      <c r="AF1039" s="90"/>
      <c r="AG1039" s="90"/>
      <c r="AH1039" s="90"/>
      <c r="AI1039" s="90"/>
      <c r="AJ1039" s="90"/>
      <c r="AK1039" s="90"/>
      <c r="AL1039" s="90"/>
      <c r="AM1039" s="90"/>
      <c r="AN1039" s="90"/>
      <c r="AO1039" s="90"/>
      <c r="AP1039" s="90"/>
      <c r="AQ1039" s="90"/>
      <c r="AR1039" s="90"/>
      <c r="AS1039" s="90"/>
      <c r="AT1039" s="90"/>
      <c r="AU1039" s="90"/>
      <c r="AV1039" s="90"/>
      <c r="AW1039" s="90"/>
      <c r="AX1039" s="90"/>
      <c r="AY1039" s="90"/>
      <c r="AZ1039" s="90"/>
      <c r="BA1039" s="90"/>
      <c r="BB1039" s="90"/>
      <c r="BC1039" s="90"/>
      <c r="BD1039" s="90"/>
      <c r="BE1039" s="90"/>
      <c r="BF1039" s="90"/>
      <c r="BG1039" s="90"/>
      <c r="BH1039" s="90"/>
      <c r="BI1039" s="90"/>
      <c r="BJ1039" s="90"/>
      <c r="BK1039" s="90"/>
      <c r="BL1039" s="90"/>
      <c r="BM1039" s="90"/>
      <c r="BN1039" s="90"/>
      <c r="BO1039" s="90"/>
      <c r="BP1039" s="90"/>
      <c r="BQ1039" s="90"/>
      <c r="BR1039" s="90"/>
      <c r="BS1039" s="90"/>
      <c r="BT1039" s="90"/>
      <c r="BU1039" s="90"/>
      <c r="BV1039" s="90"/>
      <c r="BW1039" s="90"/>
      <c r="BX1039" s="90"/>
      <c r="BY1039" s="90"/>
      <c r="BZ1039" s="90"/>
      <c r="CA1039" s="90"/>
    </row>
    <row r="1040" spans="1:79" s="86" customFormat="1" x14ac:dyDescent="0.2">
      <c r="A1040" s="150"/>
      <c r="B1040" s="95"/>
      <c r="C1040" s="95"/>
      <c r="D1040" s="131"/>
      <c r="E1040" s="160"/>
      <c r="F1040" s="90"/>
      <c r="G1040" s="90"/>
      <c r="H1040" s="90"/>
      <c r="I1040" s="90"/>
      <c r="J1040" s="90"/>
      <c r="K1040" s="90"/>
      <c r="L1040" s="90"/>
      <c r="M1040" s="90"/>
      <c r="N1040" s="90"/>
      <c r="O1040" s="90"/>
      <c r="P1040" s="90"/>
      <c r="Q1040" s="90"/>
      <c r="R1040" s="90"/>
      <c r="S1040" s="90"/>
      <c r="T1040" s="90"/>
      <c r="U1040" s="90"/>
      <c r="V1040" s="90"/>
      <c r="W1040" s="90"/>
      <c r="X1040" s="90"/>
      <c r="Y1040" s="90"/>
      <c r="Z1040" s="90"/>
      <c r="AA1040" s="90"/>
      <c r="AB1040" s="90"/>
      <c r="AC1040" s="90"/>
      <c r="AD1040" s="90"/>
      <c r="AE1040" s="90"/>
      <c r="AF1040" s="90"/>
      <c r="AG1040" s="90"/>
      <c r="AH1040" s="90"/>
      <c r="AI1040" s="90"/>
      <c r="AJ1040" s="90"/>
      <c r="AK1040" s="90"/>
      <c r="AL1040" s="90"/>
      <c r="AM1040" s="90"/>
      <c r="AN1040" s="90"/>
      <c r="AO1040" s="90"/>
      <c r="AP1040" s="90"/>
      <c r="AQ1040" s="90"/>
      <c r="AR1040" s="90"/>
      <c r="AS1040" s="90"/>
      <c r="AT1040" s="90"/>
      <c r="AU1040" s="90"/>
      <c r="AV1040" s="90"/>
      <c r="AW1040" s="90"/>
      <c r="AX1040" s="90"/>
      <c r="AY1040" s="90"/>
      <c r="AZ1040" s="90"/>
      <c r="BA1040" s="90"/>
      <c r="BB1040" s="90"/>
      <c r="BC1040" s="90"/>
      <c r="BD1040" s="90"/>
      <c r="BE1040" s="90"/>
      <c r="BF1040" s="90"/>
      <c r="BG1040" s="90"/>
      <c r="BH1040" s="90"/>
      <c r="BI1040" s="90"/>
      <c r="BJ1040" s="90"/>
      <c r="BK1040" s="90"/>
      <c r="BL1040" s="90"/>
      <c r="BM1040" s="90"/>
      <c r="BN1040" s="90"/>
      <c r="BO1040" s="90"/>
      <c r="BP1040" s="90"/>
      <c r="BQ1040" s="90"/>
      <c r="BR1040" s="90"/>
      <c r="BS1040" s="90"/>
      <c r="BT1040" s="90"/>
      <c r="BU1040" s="90"/>
      <c r="BV1040" s="90"/>
      <c r="BW1040" s="90"/>
      <c r="BX1040" s="90"/>
      <c r="BY1040" s="90"/>
      <c r="BZ1040" s="90"/>
      <c r="CA1040" s="90"/>
    </row>
    <row r="1041" spans="1:79" s="86" customFormat="1" x14ac:dyDescent="0.2">
      <c r="A1041" s="150"/>
      <c r="B1041" s="95"/>
      <c r="C1041" s="95"/>
      <c r="D1041" s="131"/>
      <c r="E1041" s="160"/>
      <c r="F1041" s="90"/>
      <c r="G1041" s="90"/>
      <c r="H1041" s="90"/>
      <c r="I1041" s="90"/>
      <c r="J1041" s="90"/>
      <c r="K1041" s="90"/>
      <c r="L1041" s="90"/>
      <c r="M1041" s="90"/>
      <c r="N1041" s="90"/>
      <c r="O1041" s="90"/>
      <c r="P1041" s="90"/>
      <c r="Q1041" s="90"/>
      <c r="R1041" s="90"/>
      <c r="S1041" s="90"/>
      <c r="T1041" s="90"/>
      <c r="U1041" s="90"/>
      <c r="V1041" s="90"/>
      <c r="W1041" s="90"/>
      <c r="X1041" s="90"/>
      <c r="Y1041" s="90"/>
      <c r="Z1041" s="90"/>
      <c r="AA1041" s="90"/>
      <c r="AB1041" s="90"/>
      <c r="AC1041" s="90"/>
      <c r="AD1041" s="90"/>
      <c r="AE1041" s="90"/>
      <c r="AF1041" s="90"/>
      <c r="AG1041" s="90"/>
      <c r="AH1041" s="90"/>
      <c r="AI1041" s="90"/>
      <c r="AJ1041" s="90"/>
      <c r="AK1041" s="90"/>
      <c r="AL1041" s="90"/>
      <c r="AM1041" s="90"/>
      <c r="AN1041" s="90"/>
      <c r="AO1041" s="90"/>
      <c r="AP1041" s="90"/>
      <c r="AQ1041" s="90"/>
      <c r="AR1041" s="90"/>
      <c r="AS1041" s="90"/>
      <c r="AT1041" s="90"/>
      <c r="AU1041" s="90"/>
      <c r="AV1041" s="90"/>
      <c r="AW1041" s="90"/>
      <c r="AX1041" s="90"/>
      <c r="AY1041" s="90"/>
      <c r="AZ1041" s="90"/>
      <c r="BA1041" s="90"/>
      <c r="BB1041" s="90"/>
      <c r="BC1041" s="90"/>
      <c r="BD1041" s="90"/>
      <c r="BE1041" s="90"/>
      <c r="BF1041" s="90"/>
      <c r="BG1041" s="90"/>
      <c r="BH1041" s="90"/>
      <c r="BI1041" s="90"/>
      <c r="BJ1041" s="90"/>
      <c r="BK1041" s="90"/>
      <c r="BL1041" s="90"/>
      <c r="BM1041" s="90"/>
      <c r="BN1041" s="90"/>
      <c r="BO1041" s="90"/>
      <c r="BP1041" s="90"/>
      <c r="BQ1041" s="90"/>
      <c r="BR1041" s="90"/>
      <c r="BS1041" s="90"/>
      <c r="BT1041" s="90"/>
      <c r="BU1041" s="90"/>
      <c r="BV1041" s="90"/>
      <c r="BW1041" s="90"/>
      <c r="BX1041" s="90"/>
      <c r="BY1041" s="90"/>
      <c r="BZ1041" s="90"/>
      <c r="CA1041" s="90"/>
    </row>
    <row r="1042" spans="1:79" s="86" customFormat="1" x14ac:dyDescent="0.2">
      <c r="A1042" s="150"/>
      <c r="B1042" s="95"/>
      <c r="C1042" s="95"/>
      <c r="D1042" s="131"/>
      <c r="E1042" s="160"/>
      <c r="F1042" s="90"/>
      <c r="G1042" s="90"/>
      <c r="H1042" s="90"/>
      <c r="I1042" s="90"/>
      <c r="J1042" s="90"/>
      <c r="K1042" s="90"/>
      <c r="L1042" s="90"/>
      <c r="M1042" s="90"/>
      <c r="N1042" s="90"/>
      <c r="O1042" s="90"/>
      <c r="P1042" s="90"/>
      <c r="Q1042" s="90"/>
      <c r="R1042" s="90"/>
      <c r="S1042" s="90"/>
      <c r="T1042" s="90"/>
      <c r="U1042" s="90"/>
      <c r="V1042" s="90"/>
      <c r="W1042" s="90"/>
      <c r="X1042" s="90"/>
      <c r="Y1042" s="90"/>
      <c r="Z1042" s="90"/>
      <c r="AA1042" s="90"/>
      <c r="AB1042" s="90"/>
      <c r="AC1042" s="90"/>
      <c r="AD1042" s="90"/>
      <c r="AE1042" s="90"/>
      <c r="AF1042" s="90"/>
      <c r="AG1042" s="90"/>
      <c r="AH1042" s="90"/>
      <c r="AI1042" s="90"/>
      <c r="AJ1042" s="90"/>
      <c r="AK1042" s="90"/>
      <c r="AL1042" s="90"/>
      <c r="AM1042" s="90"/>
      <c r="AN1042" s="90"/>
      <c r="AO1042" s="90"/>
      <c r="AP1042" s="90"/>
      <c r="AQ1042" s="90"/>
      <c r="AR1042" s="90"/>
      <c r="AS1042" s="90"/>
      <c r="AT1042" s="90"/>
      <c r="AU1042" s="90"/>
      <c r="AV1042" s="90"/>
      <c r="AW1042" s="90"/>
      <c r="AX1042" s="90"/>
      <c r="AY1042" s="90"/>
      <c r="AZ1042" s="90"/>
      <c r="BA1042" s="90"/>
      <c r="BB1042" s="90"/>
      <c r="BC1042" s="90"/>
      <c r="BD1042" s="90"/>
      <c r="BE1042" s="90"/>
      <c r="BF1042" s="90"/>
      <c r="BG1042" s="90"/>
      <c r="BH1042" s="90"/>
      <c r="BI1042" s="90"/>
      <c r="BJ1042" s="90"/>
      <c r="BK1042" s="90"/>
      <c r="BL1042" s="90"/>
      <c r="BM1042" s="90"/>
      <c r="BN1042" s="90"/>
      <c r="BO1042" s="90"/>
      <c r="BP1042" s="90"/>
      <c r="BQ1042" s="90"/>
      <c r="BR1042" s="90"/>
      <c r="BS1042" s="90"/>
      <c r="BT1042" s="90"/>
      <c r="BU1042" s="90"/>
      <c r="BV1042" s="90"/>
      <c r="BW1042" s="90"/>
      <c r="BX1042" s="90"/>
      <c r="BY1042" s="90"/>
      <c r="BZ1042" s="90"/>
      <c r="CA1042" s="90"/>
    </row>
    <row r="1043" spans="1:79" s="86" customFormat="1" x14ac:dyDescent="0.2">
      <c r="A1043" s="150"/>
      <c r="B1043" s="95"/>
      <c r="C1043" s="95"/>
      <c r="D1043" s="131"/>
      <c r="E1043" s="160"/>
      <c r="F1043" s="90"/>
      <c r="G1043" s="90"/>
      <c r="H1043" s="90"/>
      <c r="I1043" s="90"/>
      <c r="J1043" s="90"/>
      <c r="K1043" s="90"/>
      <c r="L1043" s="90"/>
      <c r="M1043" s="90"/>
      <c r="N1043" s="90"/>
      <c r="O1043" s="90"/>
      <c r="P1043" s="90"/>
      <c r="Q1043" s="90"/>
      <c r="R1043" s="90"/>
      <c r="S1043" s="90"/>
      <c r="T1043" s="90"/>
      <c r="U1043" s="90"/>
      <c r="V1043" s="90"/>
      <c r="W1043" s="90"/>
      <c r="X1043" s="90"/>
      <c r="Y1043" s="90"/>
      <c r="Z1043" s="90"/>
      <c r="AA1043" s="90"/>
      <c r="AB1043" s="90"/>
      <c r="AC1043" s="90"/>
      <c r="AD1043" s="90"/>
      <c r="AE1043" s="90"/>
      <c r="AF1043" s="90"/>
      <c r="AG1043" s="90"/>
      <c r="AH1043" s="90"/>
      <c r="AI1043" s="90"/>
      <c r="AJ1043" s="90"/>
      <c r="AK1043" s="90"/>
      <c r="AL1043" s="90"/>
      <c r="AM1043" s="90"/>
      <c r="AN1043" s="90"/>
      <c r="AO1043" s="90"/>
      <c r="AP1043" s="90"/>
      <c r="AQ1043" s="90"/>
      <c r="AR1043" s="90"/>
      <c r="AS1043" s="90"/>
      <c r="AT1043" s="90"/>
      <c r="AU1043" s="90"/>
      <c r="AV1043" s="90"/>
      <c r="AW1043" s="90"/>
      <c r="AX1043" s="90"/>
      <c r="AY1043" s="90"/>
      <c r="AZ1043" s="90"/>
      <c r="BA1043" s="90"/>
      <c r="BB1043" s="90"/>
      <c r="BC1043" s="90"/>
      <c r="BD1043" s="90"/>
      <c r="BE1043" s="90"/>
      <c r="BF1043" s="90"/>
      <c r="BG1043" s="90"/>
      <c r="BH1043" s="90"/>
      <c r="BI1043" s="90"/>
      <c r="BJ1043" s="90"/>
      <c r="BK1043" s="90"/>
      <c r="BL1043" s="90"/>
      <c r="BM1043" s="90"/>
      <c r="BN1043" s="90"/>
      <c r="BO1043" s="90"/>
      <c r="BP1043" s="90"/>
      <c r="BQ1043" s="90"/>
      <c r="BR1043" s="90"/>
      <c r="BS1043" s="90"/>
      <c r="BT1043" s="90"/>
      <c r="BU1043" s="90"/>
      <c r="BV1043" s="90"/>
      <c r="BW1043" s="90"/>
      <c r="BX1043" s="90"/>
      <c r="BY1043" s="90"/>
      <c r="BZ1043" s="90"/>
      <c r="CA1043" s="90"/>
    </row>
    <row r="1044" spans="1:79" s="86" customFormat="1" x14ac:dyDescent="0.2">
      <c r="A1044" s="150"/>
      <c r="B1044" s="95"/>
      <c r="C1044" s="95"/>
      <c r="D1044" s="131"/>
      <c r="E1044" s="160"/>
      <c r="F1044" s="90"/>
      <c r="G1044" s="90"/>
      <c r="H1044" s="90"/>
      <c r="I1044" s="90"/>
      <c r="J1044" s="90"/>
      <c r="K1044" s="90"/>
      <c r="L1044" s="90"/>
      <c r="M1044" s="90"/>
      <c r="N1044" s="90"/>
      <c r="O1044" s="90"/>
      <c r="P1044" s="90"/>
      <c r="Q1044" s="90"/>
      <c r="R1044" s="90"/>
      <c r="S1044" s="90"/>
      <c r="T1044" s="90"/>
      <c r="U1044" s="90"/>
      <c r="V1044" s="90"/>
      <c r="W1044" s="90"/>
      <c r="X1044" s="90"/>
      <c r="Y1044" s="90"/>
      <c r="Z1044" s="90"/>
      <c r="AA1044" s="90"/>
      <c r="AB1044" s="90"/>
      <c r="AC1044" s="90"/>
      <c r="AD1044" s="90"/>
      <c r="AE1044" s="90"/>
      <c r="AF1044" s="90"/>
      <c r="AG1044" s="90"/>
      <c r="AH1044" s="90"/>
      <c r="AI1044" s="90"/>
      <c r="AJ1044" s="90"/>
      <c r="AK1044" s="90"/>
      <c r="AL1044" s="90"/>
      <c r="AM1044" s="90"/>
      <c r="AN1044" s="90"/>
      <c r="AO1044" s="90"/>
      <c r="AP1044" s="90"/>
      <c r="AQ1044" s="90"/>
      <c r="AR1044" s="90"/>
      <c r="AS1044" s="90"/>
      <c r="AT1044" s="90"/>
      <c r="AU1044" s="90"/>
      <c r="AV1044" s="90"/>
      <c r="AW1044" s="90"/>
      <c r="AX1044" s="90"/>
      <c r="AY1044" s="90"/>
      <c r="AZ1044" s="90"/>
      <c r="BA1044" s="90"/>
      <c r="BB1044" s="90"/>
      <c r="BC1044" s="90"/>
      <c r="BD1044" s="90"/>
      <c r="BE1044" s="90"/>
      <c r="BF1044" s="90"/>
      <c r="BG1044" s="90"/>
      <c r="BH1044" s="90"/>
      <c r="BI1044" s="90"/>
      <c r="BJ1044" s="90"/>
      <c r="BK1044" s="90"/>
      <c r="BL1044" s="90"/>
      <c r="BM1044" s="90"/>
      <c r="BN1044" s="90"/>
      <c r="BO1044" s="90"/>
      <c r="BP1044" s="90"/>
      <c r="BQ1044" s="90"/>
      <c r="BR1044" s="90"/>
      <c r="BS1044" s="90"/>
      <c r="BT1044" s="90"/>
      <c r="BU1044" s="90"/>
      <c r="BV1044" s="90"/>
      <c r="BW1044" s="90"/>
      <c r="BX1044" s="90"/>
      <c r="BY1044" s="90"/>
      <c r="BZ1044" s="90"/>
      <c r="CA1044" s="90"/>
    </row>
    <row r="1045" spans="1:79" s="86" customFormat="1" x14ac:dyDescent="0.2">
      <c r="A1045" s="150"/>
      <c r="B1045" s="95"/>
      <c r="C1045" s="95"/>
      <c r="D1045" s="131"/>
      <c r="E1045" s="160"/>
      <c r="F1045" s="90"/>
      <c r="G1045" s="90"/>
      <c r="H1045" s="90"/>
      <c r="I1045" s="90"/>
      <c r="J1045" s="90"/>
      <c r="K1045" s="90"/>
      <c r="L1045" s="90"/>
      <c r="M1045" s="90"/>
      <c r="N1045" s="90"/>
      <c r="O1045" s="90"/>
      <c r="P1045" s="90"/>
      <c r="Q1045" s="90"/>
      <c r="R1045" s="90"/>
      <c r="S1045" s="90"/>
      <c r="T1045" s="90"/>
      <c r="U1045" s="90"/>
      <c r="V1045" s="90"/>
      <c r="W1045" s="90"/>
      <c r="X1045" s="90"/>
      <c r="Y1045" s="90"/>
      <c r="Z1045" s="90"/>
      <c r="AA1045" s="90"/>
      <c r="AB1045" s="90"/>
      <c r="AC1045" s="90"/>
      <c r="AD1045" s="90"/>
      <c r="AE1045" s="90"/>
      <c r="AF1045" s="90"/>
      <c r="AG1045" s="90"/>
      <c r="AH1045" s="90"/>
      <c r="AI1045" s="90"/>
      <c r="AJ1045" s="90"/>
      <c r="AK1045" s="90"/>
      <c r="AL1045" s="90"/>
      <c r="AM1045" s="90"/>
      <c r="AN1045" s="90"/>
      <c r="AO1045" s="90"/>
      <c r="AP1045" s="90"/>
      <c r="AQ1045" s="90"/>
      <c r="AR1045" s="90"/>
      <c r="AS1045" s="90"/>
      <c r="AT1045" s="90"/>
      <c r="AU1045" s="90"/>
      <c r="AV1045" s="90"/>
      <c r="AW1045" s="90"/>
      <c r="AX1045" s="90"/>
      <c r="AY1045" s="90"/>
      <c r="AZ1045" s="90"/>
      <c r="BA1045" s="90"/>
      <c r="BB1045" s="90"/>
      <c r="BC1045" s="90"/>
      <c r="BD1045" s="90"/>
      <c r="BE1045" s="90"/>
      <c r="BF1045" s="90"/>
      <c r="BG1045" s="90"/>
      <c r="BH1045" s="90"/>
      <c r="BI1045" s="90"/>
      <c r="BJ1045" s="90"/>
      <c r="BK1045" s="90"/>
      <c r="BL1045" s="90"/>
      <c r="BM1045" s="90"/>
      <c r="BN1045" s="90"/>
      <c r="BO1045" s="90"/>
      <c r="BP1045" s="90"/>
      <c r="BQ1045" s="90"/>
      <c r="BR1045" s="90"/>
      <c r="BS1045" s="90"/>
      <c r="BT1045" s="90"/>
      <c r="BU1045" s="90"/>
      <c r="BV1045" s="90"/>
      <c r="BW1045" s="90"/>
      <c r="BX1045" s="90"/>
      <c r="BY1045" s="90"/>
      <c r="BZ1045" s="90"/>
      <c r="CA1045" s="90"/>
    </row>
    <row r="1046" spans="1:79" s="86" customFormat="1" x14ac:dyDescent="0.2">
      <c r="A1046" s="150"/>
      <c r="B1046" s="95"/>
      <c r="C1046" s="95"/>
      <c r="D1046" s="131"/>
      <c r="E1046" s="160"/>
      <c r="F1046" s="90"/>
      <c r="G1046" s="90"/>
      <c r="H1046" s="90"/>
      <c r="I1046" s="90"/>
      <c r="J1046" s="90"/>
      <c r="K1046" s="90"/>
      <c r="L1046" s="90"/>
      <c r="M1046" s="90"/>
      <c r="N1046" s="90"/>
      <c r="O1046" s="90"/>
      <c r="P1046" s="90"/>
      <c r="Q1046" s="90"/>
      <c r="R1046" s="90"/>
      <c r="S1046" s="90"/>
      <c r="T1046" s="90"/>
      <c r="U1046" s="90"/>
      <c r="V1046" s="90"/>
      <c r="W1046" s="90"/>
      <c r="X1046" s="90"/>
      <c r="Y1046" s="90"/>
      <c r="Z1046" s="90"/>
      <c r="AA1046" s="90"/>
      <c r="AB1046" s="90"/>
      <c r="AC1046" s="90"/>
      <c r="AD1046" s="90"/>
      <c r="AE1046" s="90"/>
      <c r="AF1046" s="90"/>
      <c r="AG1046" s="90"/>
      <c r="AH1046" s="90"/>
      <c r="AI1046" s="90"/>
      <c r="AJ1046" s="90"/>
      <c r="AK1046" s="90"/>
      <c r="AL1046" s="90"/>
      <c r="AM1046" s="90"/>
      <c r="AN1046" s="90"/>
      <c r="AO1046" s="90"/>
      <c r="AP1046" s="90"/>
      <c r="AQ1046" s="90"/>
      <c r="AR1046" s="90"/>
      <c r="AS1046" s="90"/>
      <c r="AT1046" s="90"/>
      <c r="AU1046" s="90"/>
      <c r="AV1046" s="90"/>
      <c r="AW1046" s="90"/>
      <c r="AX1046" s="90"/>
      <c r="AY1046" s="90"/>
      <c r="AZ1046" s="90"/>
      <c r="BA1046" s="90"/>
      <c r="BB1046" s="90"/>
      <c r="BC1046" s="90"/>
      <c r="BD1046" s="90"/>
      <c r="BE1046" s="90"/>
      <c r="BF1046" s="90"/>
      <c r="BG1046" s="90"/>
      <c r="BH1046" s="90"/>
      <c r="BI1046" s="90"/>
      <c r="BJ1046" s="90"/>
      <c r="BK1046" s="90"/>
      <c r="BL1046" s="90"/>
      <c r="BM1046" s="90"/>
      <c r="BN1046" s="90"/>
      <c r="BO1046" s="90"/>
      <c r="BP1046" s="90"/>
      <c r="BQ1046" s="90"/>
      <c r="BR1046" s="90"/>
      <c r="BS1046" s="90"/>
      <c r="BT1046" s="90"/>
      <c r="BU1046" s="90"/>
      <c r="BV1046" s="90"/>
      <c r="BW1046" s="90"/>
      <c r="BX1046" s="90"/>
      <c r="BY1046" s="90"/>
      <c r="BZ1046" s="90"/>
      <c r="CA1046" s="90"/>
    </row>
    <row r="1047" spans="1:79" s="86" customFormat="1" x14ac:dyDescent="0.2">
      <c r="A1047" s="150"/>
      <c r="B1047" s="95"/>
      <c r="C1047" s="95"/>
      <c r="D1047" s="131"/>
      <c r="E1047" s="160"/>
      <c r="F1047" s="90"/>
      <c r="G1047" s="90"/>
      <c r="H1047" s="90"/>
      <c r="I1047" s="90"/>
      <c r="J1047" s="90"/>
      <c r="K1047" s="90"/>
      <c r="L1047" s="90"/>
      <c r="M1047" s="90"/>
      <c r="N1047" s="90"/>
      <c r="O1047" s="90"/>
      <c r="P1047" s="90"/>
      <c r="Q1047" s="90"/>
      <c r="R1047" s="90"/>
      <c r="S1047" s="90"/>
      <c r="T1047" s="90"/>
      <c r="U1047" s="90"/>
      <c r="V1047" s="90"/>
      <c r="W1047" s="90"/>
      <c r="X1047" s="90"/>
      <c r="Y1047" s="90"/>
      <c r="Z1047" s="90"/>
      <c r="AA1047" s="90"/>
      <c r="AB1047" s="90"/>
      <c r="AC1047" s="90"/>
      <c r="AD1047" s="90"/>
      <c r="AE1047" s="90"/>
      <c r="AF1047" s="90"/>
      <c r="AG1047" s="90"/>
      <c r="AH1047" s="90"/>
      <c r="AI1047" s="90"/>
      <c r="AJ1047" s="90"/>
      <c r="AK1047" s="90"/>
      <c r="AL1047" s="90"/>
      <c r="AM1047" s="90"/>
      <c r="AN1047" s="90"/>
      <c r="AO1047" s="90"/>
      <c r="AP1047" s="90"/>
      <c r="AQ1047" s="90"/>
      <c r="AR1047" s="90"/>
      <c r="AS1047" s="90"/>
      <c r="AT1047" s="90"/>
      <c r="AU1047" s="90"/>
      <c r="AV1047" s="90"/>
      <c r="AW1047" s="90"/>
      <c r="AX1047" s="90"/>
      <c r="AY1047" s="90"/>
      <c r="AZ1047" s="90"/>
      <c r="BA1047" s="90"/>
      <c r="BB1047" s="90"/>
      <c r="BC1047" s="90"/>
      <c r="BD1047" s="90"/>
      <c r="BE1047" s="90"/>
      <c r="BF1047" s="90"/>
      <c r="BG1047" s="90"/>
      <c r="BH1047" s="90"/>
      <c r="BI1047" s="90"/>
      <c r="BJ1047" s="90"/>
      <c r="BK1047" s="90"/>
      <c r="BL1047" s="90"/>
      <c r="BM1047" s="90"/>
      <c r="BN1047" s="90"/>
      <c r="BO1047" s="90"/>
      <c r="BP1047" s="90"/>
      <c r="BQ1047" s="90"/>
      <c r="BR1047" s="90"/>
      <c r="BS1047" s="90"/>
      <c r="BT1047" s="90"/>
      <c r="BU1047" s="90"/>
      <c r="BV1047" s="90"/>
      <c r="BW1047" s="90"/>
      <c r="BX1047" s="90"/>
      <c r="BY1047" s="90"/>
      <c r="BZ1047" s="90"/>
      <c r="CA1047" s="90"/>
    </row>
    <row r="1048" spans="1:79" s="86" customFormat="1" x14ac:dyDescent="0.2">
      <c r="A1048" s="150"/>
      <c r="B1048" s="95"/>
      <c r="C1048" s="95"/>
      <c r="D1048" s="131"/>
      <c r="E1048" s="160"/>
      <c r="F1048" s="90"/>
      <c r="G1048" s="90"/>
      <c r="H1048" s="90"/>
      <c r="I1048" s="90"/>
      <c r="J1048" s="90"/>
      <c r="K1048" s="90"/>
      <c r="L1048" s="90"/>
      <c r="M1048" s="90"/>
      <c r="N1048" s="90"/>
      <c r="O1048" s="90"/>
      <c r="P1048" s="90"/>
      <c r="Q1048" s="90"/>
      <c r="R1048" s="90"/>
      <c r="S1048" s="90"/>
      <c r="T1048" s="90"/>
      <c r="U1048" s="90"/>
      <c r="V1048" s="90"/>
      <c r="W1048" s="90"/>
      <c r="X1048" s="90"/>
      <c r="Y1048" s="90"/>
      <c r="Z1048" s="90"/>
      <c r="AA1048" s="90"/>
      <c r="AB1048" s="90"/>
      <c r="AC1048" s="90"/>
      <c r="AD1048" s="90"/>
      <c r="AE1048" s="90"/>
      <c r="AF1048" s="90"/>
      <c r="AG1048" s="90"/>
      <c r="AH1048" s="90"/>
      <c r="AI1048" s="90"/>
      <c r="AJ1048" s="90"/>
      <c r="AK1048" s="90"/>
      <c r="AL1048" s="90"/>
      <c r="AM1048" s="90"/>
      <c r="AN1048" s="90"/>
      <c r="AO1048" s="90"/>
      <c r="AP1048" s="90"/>
      <c r="AQ1048" s="90"/>
      <c r="AR1048" s="90"/>
      <c r="AS1048" s="90"/>
      <c r="AT1048" s="90"/>
      <c r="AU1048" s="90"/>
      <c r="AV1048" s="90"/>
      <c r="AW1048" s="90"/>
      <c r="AX1048" s="90"/>
      <c r="AY1048" s="90"/>
      <c r="AZ1048" s="90"/>
      <c r="BA1048" s="90"/>
      <c r="BB1048" s="90"/>
      <c r="BC1048" s="90"/>
      <c r="BD1048" s="90"/>
      <c r="BE1048" s="90"/>
      <c r="BF1048" s="90"/>
      <c r="BG1048" s="90"/>
      <c r="BH1048" s="90"/>
      <c r="BI1048" s="90"/>
      <c r="BJ1048" s="90"/>
      <c r="BK1048" s="90"/>
      <c r="BL1048" s="90"/>
      <c r="BM1048" s="90"/>
      <c r="BN1048" s="90"/>
      <c r="BO1048" s="90"/>
      <c r="BP1048" s="90"/>
      <c r="BQ1048" s="90"/>
      <c r="BR1048" s="90"/>
      <c r="BS1048" s="90"/>
      <c r="BT1048" s="90"/>
      <c r="BU1048" s="90"/>
      <c r="BV1048" s="90"/>
      <c r="BW1048" s="90"/>
      <c r="BX1048" s="90"/>
      <c r="BY1048" s="90"/>
      <c r="BZ1048" s="90"/>
      <c r="CA1048" s="90"/>
    </row>
    <row r="1049" spans="1:79" s="86" customFormat="1" x14ac:dyDescent="0.2">
      <c r="A1049" s="150"/>
      <c r="B1049" s="95"/>
      <c r="C1049" s="95"/>
      <c r="D1049" s="131"/>
      <c r="E1049" s="160"/>
      <c r="F1049" s="90"/>
      <c r="G1049" s="90"/>
      <c r="H1049" s="90"/>
      <c r="I1049" s="90"/>
      <c r="J1049" s="90"/>
      <c r="K1049" s="90"/>
      <c r="L1049" s="90"/>
      <c r="M1049" s="90"/>
      <c r="N1049" s="90"/>
      <c r="O1049" s="90"/>
      <c r="P1049" s="90"/>
      <c r="Q1049" s="90"/>
      <c r="R1049" s="90"/>
      <c r="S1049" s="90"/>
      <c r="T1049" s="90"/>
      <c r="U1049" s="90"/>
      <c r="V1049" s="90"/>
      <c r="W1049" s="90"/>
      <c r="X1049" s="90"/>
      <c r="Y1049" s="90"/>
      <c r="Z1049" s="90"/>
      <c r="AA1049" s="90"/>
      <c r="AB1049" s="90"/>
      <c r="AC1049" s="90"/>
      <c r="AD1049" s="90"/>
      <c r="AE1049" s="90"/>
      <c r="AF1049" s="90"/>
      <c r="AG1049" s="90"/>
      <c r="AH1049" s="90"/>
      <c r="AI1049" s="90"/>
      <c r="AJ1049" s="90"/>
      <c r="AK1049" s="90"/>
      <c r="AL1049" s="90"/>
      <c r="AM1049" s="90"/>
      <c r="AN1049" s="90"/>
      <c r="AO1049" s="90"/>
      <c r="AP1049" s="90"/>
      <c r="AQ1049" s="90"/>
      <c r="AR1049" s="90"/>
      <c r="AS1049" s="90"/>
      <c r="AT1049" s="90"/>
      <c r="AU1049" s="90"/>
      <c r="AV1049" s="90"/>
      <c r="AW1049" s="90"/>
      <c r="AX1049" s="90"/>
      <c r="AY1049" s="90"/>
      <c r="AZ1049" s="90"/>
      <c r="BA1049" s="90"/>
      <c r="BB1049" s="90"/>
      <c r="BC1049" s="90"/>
      <c r="BD1049" s="90"/>
      <c r="BE1049" s="90"/>
      <c r="BF1049" s="90"/>
      <c r="BG1049" s="90"/>
      <c r="BH1049" s="90"/>
      <c r="BI1049" s="90"/>
      <c r="BJ1049" s="90"/>
      <c r="BK1049" s="90"/>
      <c r="BL1049" s="90"/>
      <c r="BM1049" s="90"/>
      <c r="BN1049" s="90"/>
      <c r="BO1049" s="90"/>
      <c r="BP1049" s="90"/>
      <c r="BQ1049" s="90"/>
      <c r="BR1049" s="90"/>
      <c r="BS1049" s="90"/>
      <c r="BT1049" s="90"/>
      <c r="BU1049" s="90"/>
      <c r="BV1049" s="90"/>
      <c r="BW1049" s="90"/>
      <c r="BX1049" s="90"/>
      <c r="BY1049" s="90"/>
      <c r="BZ1049" s="90"/>
      <c r="CA1049" s="90"/>
    </row>
    <row r="1050" spans="1:79" s="86" customFormat="1" x14ac:dyDescent="0.2">
      <c r="A1050" s="150"/>
      <c r="B1050" s="95"/>
      <c r="C1050" s="95"/>
      <c r="D1050" s="131"/>
      <c r="E1050" s="160"/>
      <c r="F1050" s="90"/>
      <c r="G1050" s="90"/>
      <c r="H1050" s="90"/>
      <c r="I1050" s="90"/>
      <c r="J1050" s="90"/>
      <c r="K1050" s="90"/>
      <c r="L1050" s="90"/>
      <c r="M1050" s="90"/>
      <c r="N1050" s="90"/>
      <c r="O1050" s="90"/>
      <c r="P1050" s="90"/>
      <c r="Q1050" s="90"/>
      <c r="R1050" s="90"/>
      <c r="S1050" s="90"/>
      <c r="T1050" s="90"/>
      <c r="U1050" s="90"/>
      <c r="V1050" s="90"/>
      <c r="W1050" s="90"/>
      <c r="X1050" s="90"/>
      <c r="Y1050" s="90"/>
      <c r="Z1050" s="90"/>
      <c r="AA1050" s="90"/>
      <c r="AB1050" s="90"/>
      <c r="AC1050" s="90"/>
      <c r="AD1050" s="90"/>
      <c r="AE1050" s="90"/>
      <c r="AF1050" s="90"/>
      <c r="AG1050" s="90"/>
      <c r="AH1050" s="90"/>
      <c r="AI1050" s="90"/>
      <c r="AJ1050" s="90"/>
      <c r="AK1050" s="90"/>
      <c r="AL1050" s="90"/>
      <c r="AM1050" s="90"/>
      <c r="AN1050" s="90"/>
      <c r="AO1050" s="90"/>
      <c r="AP1050" s="90"/>
      <c r="AQ1050" s="90"/>
      <c r="AR1050" s="90"/>
      <c r="AS1050" s="90"/>
      <c r="AT1050" s="90"/>
      <c r="AU1050" s="90"/>
      <c r="AV1050" s="90"/>
      <c r="AW1050" s="90"/>
      <c r="AX1050" s="90"/>
      <c r="AY1050" s="90"/>
      <c r="AZ1050" s="90"/>
      <c r="BA1050" s="90"/>
      <c r="BB1050" s="90"/>
      <c r="BC1050" s="90"/>
      <c r="BD1050" s="90"/>
      <c r="BE1050" s="90"/>
      <c r="BF1050" s="90"/>
      <c r="BG1050" s="90"/>
      <c r="BH1050" s="90"/>
      <c r="BI1050" s="90"/>
      <c r="BJ1050" s="90"/>
      <c r="BK1050" s="90"/>
      <c r="BL1050" s="90"/>
      <c r="BM1050" s="90"/>
      <c r="BN1050" s="90"/>
      <c r="BO1050" s="90"/>
      <c r="BP1050" s="90"/>
      <c r="BQ1050" s="90"/>
      <c r="BR1050" s="90"/>
      <c r="BS1050" s="90"/>
      <c r="BT1050" s="90"/>
      <c r="BU1050" s="90"/>
      <c r="BV1050" s="90"/>
      <c r="BW1050" s="90"/>
      <c r="BX1050" s="90"/>
      <c r="BY1050" s="90"/>
      <c r="BZ1050" s="90"/>
      <c r="CA1050" s="90"/>
    </row>
    <row r="1051" spans="1:79" s="86" customFormat="1" x14ac:dyDescent="0.2">
      <c r="A1051" s="150"/>
      <c r="B1051" s="95"/>
      <c r="C1051" s="95"/>
      <c r="D1051" s="131"/>
      <c r="E1051" s="160"/>
      <c r="F1051" s="90"/>
      <c r="G1051" s="90"/>
      <c r="H1051" s="90"/>
      <c r="I1051" s="90"/>
      <c r="J1051" s="90"/>
      <c r="K1051" s="90"/>
      <c r="L1051" s="90"/>
      <c r="M1051" s="90"/>
      <c r="N1051" s="90"/>
      <c r="O1051" s="90"/>
      <c r="P1051" s="90"/>
      <c r="Q1051" s="90"/>
      <c r="R1051" s="90"/>
      <c r="S1051" s="90"/>
      <c r="T1051" s="90"/>
      <c r="U1051" s="90"/>
      <c r="V1051" s="90"/>
      <c r="W1051" s="90"/>
      <c r="X1051" s="90"/>
      <c r="Y1051" s="90"/>
      <c r="Z1051" s="90"/>
      <c r="AA1051" s="90"/>
      <c r="AB1051" s="90"/>
      <c r="AC1051" s="90"/>
      <c r="AD1051" s="90"/>
      <c r="AE1051" s="90"/>
      <c r="AF1051" s="90"/>
      <c r="AG1051" s="90"/>
      <c r="AH1051" s="90"/>
      <c r="AI1051" s="90"/>
      <c r="AJ1051" s="90"/>
      <c r="AK1051" s="90"/>
      <c r="AL1051" s="90"/>
      <c r="AM1051" s="90"/>
      <c r="AN1051" s="90"/>
      <c r="AO1051" s="90"/>
      <c r="AP1051" s="90"/>
      <c r="AQ1051" s="90"/>
      <c r="AR1051" s="90"/>
      <c r="AS1051" s="90"/>
      <c r="AT1051" s="90"/>
      <c r="AU1051" s="90"/>
      <c r="AV1051" s="90"/>
      <c r="AW1051" s="90"/>
      <c r="AX1051" s="90"/>
      <c r="AY1051" s="90"/>
      <c r="AZ1051" s="90"/>
      <c r="BA1051" s="90"/>
      <c r="BB1051" s="90"/>
      <c r="BC1051" s="90"/>
      <c r="BD1051" s="90"/>
      <c r="BE1051" s="90"/>
      <c r="BF1051" s="90"/>
      <c r="BG1051" s="90"/>
      <c r="BH1051" s="90"/>
      <c r="BI1051" s="90"/>
      <c r="BJ1051" s="90"/>
      <c r="BK1051" s="90"/>
      <c r="BL1051" s="90"/>
      <c r="BM1051" s="90"/>
      <c r="BN1051" s="90"/>
      <c r="BO1051" s="90"/>
      <c r="BP1051" s="90"/>
      <c r="BQ1051" s="90"/>
      <c r="BR1051" s="90"/>
      <c r="BS1051" s="90"/>
      <c r="BT1051" s="90"/>
      <c r="BU1051" s="90"/>
      <c r="BV1051" s="90"/>
      <c r="BW1051" s="90"/>
      <c r="BX1051" s="90"/>
      <c r="BY1051" s="90"/>
      <c r="BZ1051" s="90"/>
      <c r="CA1051" s="90"/>
    </row>
    <row r="1052" spans="1:79" s="86" customFormat="1" x14ac:dyDescent="0.2">
      <c r="A1052" s="150"/>
      <c r="B1052" s="95"/>
      <c r="C1052" s="95"/>
      <c r="D1052" s="131"/>
      <c r="E1052" s="160"/>
      <c r="F1052" s="90"/>
      <c r="G1052" s="90"/>
      <c r="H1052" s="90"/>
      <c r="I1052" s="90"/>
      <c r="J1052" s="90"/>
      <c r="K1052" s="90"/>
      <c r="L1052" s="90"/>
      <c r="M1052" s="90"/>
      <c r="N1052" s="90"/>
      <c r="O1052" s="90"/>
      <c r="P1052" s="90"/>
      <c r="Q1052" s="90"/>
      <c r="R1052" s="90"/>
      <c r="S1052" s="90"/>
      <c r="T1052" s="90"/>
      <c r="U1052" s="90"/>
      <c r="V1052" s="90"/>
      <c r="W1052" s="90"/>
      <c r="X1052" s="90"/>
      <c r="Y1052" s="90"/>
      <c r="Z1052" s="90"/>
      <c r="AA1052" s="90"/>
      <c r="AB1052" s="90"/>
      <c r="AC1052" s="90"/>
      <c r="AD1052" s="90"/>
      <c r="AE1052" s="90"/>
      <c r="AF1052" s="90"/>
      <c r="AG1052" s="90"/>
      <c r="AH1052" s="90"/>
      <c r="AI1052" s="90"/>
      <c r="AJ1052" s="90"/>
      <c r="AK1052" s="90"/>
      <c r="AL1052" s="90"/>
      <c r="AM1052" s="90"/>
      <c r="AN1052" s="90"/>
      <c r="AO1052" s="90"/>
      <c r="AP1052" s="90"/>
      <c r="AQ1052" s="90"/>
      <c r="AR1052" s="90"/>
      <c r="AS1052" s="90"/>
      <c r="AT1052" s="90"/>
      <c r="AU1052" s="90"/>
      <c r="AV1052" s="90"/>
      <c r="AW1052" s="90"/>
      <c r="AX1052" s="90"/>
      <c r="AY1052" s="90"/>
      <c r="AZ1052" s="90"/>
      <c r="BA1052" s="90"/>
      <c r="BB1052" s="90"/>
      <c r="BC1052" s="90"/>
      <c r="BD1052" s="90"/>
      <c r="BE1052" s="90"/>
      <c r="BF1052" s="90"/>
      <c r="BG1052" s="90"/>
      <c r="BH1052" s="90"/>
      <c r="BI1052" s="90"/>
      <c r="BJ1052" s="90"/>
      <c r="BK1052" s="90"/>
      <c r="BL1052" s="90"/>
      <c r="BM1052" s="90"/>
      <c r="BN1052" s="90"/>
      <c r="BO1052" s="90"/>
      <c r="BP1052" s="90"/>
      <c r="BQ1052" s="90"/>
      <c r="BR1052" s="90"/>
      <c r="BS1052" s="90"/>
      <c r="BT1052" s="90"/>
      <c r="BU1052" s="90"/>
      <c r="BV1052" s="90"/>
      <c r="BW1052" s="90"/>
      <c r="BX1052" s="90"/>
      <c r="BY1052" s="90"/>
      <c r="BZ1052" s="90"/>
      <c r="CA1052" s="90"/>
    </row>
    <row r="1053" spans="1:79" s="86" customFormat="1" x14ac:dyDescent="0.2">
      <c r="A1053" s="150"/>
      <c r="B1053" s="95"/>
      <c r="C1053" s="95"/>
      <c r="D1053" s="131"/>
      <c r="E1053" s="160"/>
      <c r="F1053" s="90"/>
      <c r="G1053" s="90"/>
      <c r="H1053" s="90"/>
      <c r="I1053" s="90"/>
      <c r="J1053" s="90"/>
      <c r="K1053" s="90"/>
      <c r="L1053" s="90"/>
      <c r="M1053" s="90"/>
      <c r="N1053" s="90"/>
      <c r="O1053" s="90"/>
      <c r="P1053" s="90"/>
      <c r="Q1053" s="90"/>
      <c r="R1053" s="90"/>
      <c r="S1053" s="90"/>
      <c r="T1053" s="90"/>
      <c r="U1053" s="90"/>
      <c r="V1053" s="90"/>
      <c r="W1053" s="90"/>
      <c r="X1053" s="90"/>
      <c r="Y1053" s="90"/>
      <c r="Z1053" s="90"/>
      <c r="AA1053" s="90"/>
      <c r="AB1053" s="90"/>
      <c r="AC1053" s="90"/>
      <c r="AD1053" s="90"/>
      <c r="AE1053" s="90"/>
      <c r="AF1053" s="90"/>
      <c r="AG1053" s="90"/>
      <c r="AH1053" s="90"/>
      <c r="AI1053" s="90"/>
      <c r="AJ1053" s="90"/>
      <c r="AK1053" s="90"/>
      <c r="AL1053" s="90"/>
      <c r="AM1053" s="90"/>
      <c r="AN1053" s="90"/>
      <c r="AO1053" s="90"/>
      <c r="AP1053" s="90"/>
      <c r="AQ1053" s="90"/>
      <c r="AR1053" s="90"/>
      <c r="AS1053" s="90"/>
      <c r="AT1053" s="90"/>
      <c r="AU1053" s="90"/>
      <c r="AV1053" s="90"/>
      <c r="AW1053" s="90"/>
      <c r="AX1053" s="90"/>
      <c r="AY1053" s="90"/>
      <c r="AZ1053" s="90"/>
      <c r="BA1053" s="90"/>
      <c r="BB1053" s="90"/>
      <c r="BC1053" s="90"/>
      <c r="BD1053" s="90"/>
      <c r="BE1053" s="90"/>
      <c r="BF1053" s="90"/>
      <c r="BG1053" s="90"/>
      <c r="BH1053" s="90"/>
      <c r="BI1053" s="90"/>
      <c r="BJ1053" s="90"/>
      <c r="BK1053" s="90"/>
      <c r="BL1053" s="90"/>
      <c r="BM1053" s="90"/>
      <c r="BN1053" s="90"/>
      <c r="BO1053" s="90"/>
      <c r="BP1053" s="90"/>
      <c r="BQ1053" s="90"/>
      <c r="BR1053" s="90"/>
      <c r="BS1053" s="90"/>
      <c r="BT1053" s="90"/>
      <c r="BU1053" s="90"/>
      <c r="BV1053" s="90"/>
      <c r="BW1053" s="90"/>
      <c r="BX1053" s="90"/>
      <c r="BY1053" s="90"/>
      <c r="BZ1053" s="90"/>
      <c r="CA1053" s="90"/>
    </row>
    <row r="1054" spans="1:79" s="86" customFormat="1" x14ac:dyDescent="0.2">
      <c r="A1054" s="150"/>
      <c r="B1054" s="95"/>
      <c r="C1054" s="95"/>
      <c r="D1054" s="131"/>
      <c r="E1054" s="160"/>
      <c r="F1054" s="90"/>
      <c r="G1054" s="90"/>
      <c r="H1054" s="90"/>
      <c r="I1054" s="90"/>
      <c r="J1054" s="90"/>
      <c r="K1054" s="90"/>
      <c r="L1054" s="90"/>
      <c r="M1054" s="90"/>
      <c r="N1054" s="90"/>
      <c r="O1054" s="90"/>
      <c r="P1054" s="90"/>
      <c r="Q1054" s="90"/>
      <c r="R1054" s="90"/>
      <c r="S1054" s="90"/>
      <c r="T1054" s="90"/>
      <c r="U1054" s="90"/>
      <c r="V1054" s="90"/>
      <c r="W1054" s="90"/>
      <c r="X1054" s="90"/>
      <c r="Y1054" s="90"/>
      <c r="Z1054" s="90"/>
      <c r="AA1054" s="90"/>
      <c r="AB1054" s="90"/>
      <c r="AC1054" s="90"/>
      <c r="AD1054" s="90"/>
      <c r="AE1054" s="90"/>
      <c r="AF1054" s="90"/>
      <c r="AG1054" s="90"/>
      <c r="AH1054" s="90"/>
      <c r="AI1054" s="90"/>
      <c r="AJ1054" s="90"/>
      <c r="AK1054" s="90"/>
      <c r="AL1054" s="90"/>
      <c r="AM1054" s="90"/>
      <c r="AN1054" s="90"/>
      <c r="AO1054" s="90"/>
      <c r="AP1054" s="90"/>
      <c r="AQ1054" s="90"/>
      <c r="AR1054" s="90"/>
      <c r="AS1054" s="90"/>
      <c r="AT1054" s="90"/>
      <c r="AU1054" s="90"/>
      <c r="AV1054" s="90"/>
      <c r="AW1054" s="90"/>
      <c r="AX1054" s="90"/>
      <c r="AY1054" s="90"/>
      <c r="AZ1054" s="90"/>
      <c r="BA1054" s="90"/>
      <c r="BB1054" s="90"/>
      <c r="BC1054" s="90"/>
      <c r="BD1054" s="90"/>
      <c r="BE1054" s="90"/>
      <c r="BF1054" s="90"/>
      <c r="BG1054" s="90"/>
      <c r="BH1054" s="90"/>
      <c r="BI1054" s="90"/>
      <c r="BJ1054" s="90"/>
      <c r="BK1054" s="90"/>
      <c r="BL1054" s="90"/>
      <c r="BM1054" s="90"/>
      <c r="BN1054" s="90"/>
      <c r="BO1054" s="90"/>
      <c r="BP1054" s="90"/>
      <c r="BQ1054" s="90"/>
      <c r="BR1054" s="90"/>
      <c r="BS1054" s="90"/>
      <c r="BT1054" s="90"/>
      <c r="BU1054" s="90"/>
      <c r="BV1054" s="90"/>
      <c r="BW1054" s="90"/>
      <c r="BX1054" s="90"/>
      <c r="BY1054" s="90"/>
      <c r="BZ1054" s="90"/>
      <c r="CA1054" s="90"/>
    </row>
    <row r="1055" spans="1:79" s="86" customFormat="1" x14ac:dyDescent="0.2">
      <c r="A1055" s="150"/>
      <c r="B1055" s="95"/>
      <c r="C1055" s="95"/>
      <c r="D1055" s="131"/>
      <c r="E1055" s="160"/>
      <c r="F1055" s="90"/>
      <c r="G1055" s="90"/>
      <c r="H1055" s="90"/>
      <c r="I1055" s="90"/>
      <c r="J1055" s="90"/>
      <c r="K1055" s="90"/>
      <c r="L1055" s="90"/>
      <c r="M1055" s="90"/>
      <c r="N1055" s="90"/>
      <c r="O1055" s="90"/>
      <c r="P1055" s="90"/>
      <c r="Q1055" s="90"/>
      <c r="R1055" s="90"/>
      <c r="S1055" s="90"/>
      <c r="T1055" s="90"/>
      <c r="U1055" s="90"/>
      <c r="V1055" s="90"/>
      <c r="W1055" s="90"/>
      <c r="X1055" s="90"/>
      <c r="Y1055" s="90"/>
      <c r="Z1055" s="90"/>
      <c r="AA1055" s="90"/>
      <c r="AB1055" s="90"/>
      <c r="AC1055" s="90"/>
      <c r="AD1055" s="90"/>
      <c r="AE1055" s="90"/>
      <c r="AF1055" s="90"/>
      <c r="AG1055" s="90"/>
      <c r="AH1055" s="90"/>
      <c r="AI1055" s="90"/>
      <c r="AJ1055" s="90"/>
      <c r="AK1055" s="90"/>
      <c r="AL1055" s="90"/>
      <c r="AM1055" s="90"/>
      <c r="AN1055" s="90"/>
      <c r="AO1055" s="90"/>
      <c r="AP1055" s="90"/>
      <c r="AQ1055" s="90"/>
      <c r="AR1055" s="90"/>
      <c r="AS1055" s="90"/>
      <c r="AT1055" s="90"/>
      <c r="AU1055" s="90"/>
      <c r="AV1055" s="90"/>
      <c r="AW1055" s="90"/>
      <c r="AX1055" s="90"/>
      <c r="AY1055" s="90"/>
      <c r="AZ1055" s="90"/>
      <c r="BA1055" s="90"/>
      <c r="BB1055" s="90"/>
      <c r="BC1055" s="90"/>
      <c r="BD1055" s="90"/>
      <c r="BE1055" s="90"/>
      <c r="BF1055" s="90"/>
      <c r="BG1055" s="90"/>
      <c r="BH1055" s="90"/>
      <c r="BI1055" s="90"/>
      <c r="BJ1055" s="90"/>
      <c r="BK1055" s="90"/>
      <c r="BL1055" s="90"/>
      <c r="BM1055" s="90"/>
      <c r="BN1055" s="90"/>
      <c r="BO1055" s="90"/>
      <c r="BP1055" s="90"/>
      <c r="BQ1055" s="90"/>
      <c r="BR1055" s="90"/>
      <c r="BS1055" s="90"/>
      <c r="BT1055" s="90"/>
      <c r="BU1055" s="90"/>
      <c r="BV1055" s="90"/>
      <c r="BW1055" s="90"/>
      <c r="BX1055" s="90"/>
      <c r="BY1055" s="90"/>
      <c r="BZ1055" s="90"/>
      <c r="CA1055" s="90"/>
    </row>
    <row r="1056" spans="1:79" s="86" customFormat="1" x14ac:dyDescent="0.2">
      <c r="A1056" s="150"/>
      <c r="B1056" s="95"/>
      <c r="C1056" s="95"/>
      <c r="D1056" s="131"/>
      <c r="E1056" s="160"/>
      <c r="F1056" s="90"/>
      <c r="G1056" s="90"/>
      <c r="H1056" s="90"/>
      <c r="I1056" s="90"/>
      <c r="J1056" s="90"/>
      <c r="K1056" s="90"/>
      <c r="L1056" s="90"/>
      <c r="M1056" s="90"/>
      <c r="N1056" s="90"/>
      <c r="O1056" s="90"/>
      <c r="P1056" s="90"/>
      <c r="Q1056" s="90"/>
      <c r="R1056" s="90"/>
      <c r="S1056" s="90"/>
      <c r="T1056" s="90"/>
      <c r="U1056" s="90"/>
      <c r="V1056" s="90"/>
      <c r="W1056" s="90"/>
      <c r="X1056" s="90"/>
      <c r="Y1056" s="90"/>
      <c r="Z1056" s="90"/>
      <c r="AA1056" s="90"/>
      <c r="AB1056" s="90"/>
      <c r="AC1056" s="90"/>
      <c r="AD1056" s="90"/>
      <c r="AE1056" s="90"/>
      <c r="AF1056" s="90"/>
      <c r="AG1056" s="90"/>
      <c r="AH1056" s="90"/>
      <c r="AI1056" s="90"/>
      <c r="AJ1056" s="90"/>
      <c r="AK1056" s="90"/>
      <c r="AL1056" s="90"/>
      <c r="AM1056" s="90"/>
      <c r="AN1056" s="90"/>
      <c r="AO1056" s="90"/>
      <c r="AP1056" s="90"/>
      <c r="AQ1056" s="90"/>
      <c r="AR1056" s="90"/>
      <c r="AS1056" s="90"/>
      <c r="AT1056" s="90"/>
      <c r="AU1056" s="90"/>
      <c r="AV1056" s="90"/>
      <c r="AW1056" s="90"/>
      <c r="AX1056" s="90"/>
      <c r="AY1056" s="90"/>
      <c r="AZ1056" s="90"/>
      <c r="BA1056" s="90"/>
      <c r="BB1056" s="90"/>
      <c r="BC1056" s="90"/>
      <c r="BD1056" s="90"/>
      <c r="BE1056" s="90"/>
      <c r="BF1056" s="90"/>
      <c r="BG1056" s="90"/>
      <c r="BH1056" s="90"/>
      <c r="BI1056" s="90"/>
      <c r="BJ1056" s="90"/>
      <c r="BK1056" s="90"/>
      <c r="BL1056" s="90"/>
      <c r="BM1056" s="90"/>
      <c r="BN1056" s="90"/>
      <c r="BO1056" s="90"/>
      <c r="BP1056" s="90"/>
      <c r="BQ1056" s="90"/>
      <c r="BR1056" s="90"/>
      <c r="BS1056" s="90"/>
      <c r="BT1056" s="90"/>
      <c r="BU1056" s="90"/>
      <c r="BV1056" s="90"/>
      <c r="BW1056" s="90"/>
      <c r="BX1056" s="90"/>
      <c r="BY1056" s="90"/>
      <c r="BZ1056" s="90"/>
      <c r="CA1056" s="90"/>
    </row>
    <row r="1057" spans="1:79" s="86" customFormat="1" x14ac:dyDescent="0.2">
      <c r="A1057" s="150"/>
      <c r="B1057" s="95"/>
      <c r="C1057" s="95"/>
      <c r="D1057" s="131"/>
      <c r="E1057" s="160"/>
      <c r="F1057" s="90"/>
      <c r="G1057" s="90"/>
      <c r="H1057" s="90"/>
      <c r="I1057" s="90"/>
      <c r="J1057" s="90"/>
      <c r="K1057" s="90"/>
      <c r="L1057" s="90"/>
      <c r="M1057" s="90"/>
      <c r="N1057" s="90"/>
      <c r="O1057" s="90"/>
      <c r="P1057" s="90"/>
      <c r="Q1057" s="90"/>
      <c r="R1057" s="90"/>
      <c r="S1057" s="90"/>
      <c r="T1057" s="90"/>
      <c r="U1057" s="90"/>
      <c r="V1057" s="90"/>
      <c r="W1057" s="90"/>
      <c r="X1057" s="90"/>
      <c r="Y1057" s="90"/>
      <c r="Z1057" s="90"/>
      <c r="AA1057" s="90"/>
      <c r="AB1057" s="90"/>
      <c r="AC1057" s="90"/>
      <c r="AD1057" s="90"/>
      <c r="AE1057" s="90"/>
      <c r="AF1057" s="90"/>
      <c r="AG1057" s="90"/>
      <c r="AH1057" s="90"/>
      <c r="AI1057" s="90"/>
      <c r="AJ1057" s="90"/>
      <c r="AK1057" s="90"/>
      <c r="AL1057" s="90"/>
      <c r="AM1057" s="90"/>
      <c r="AN1057" s="90"/>
      <c r="AO1057" s="90"/>
      <c r="AP1057" s="90"/>
      <c r="AQ1057" s="90"/>
      <c r="AR1057" s="90"/>
      <c r="AS1057" s="90"/>
      <c r="AT1057" s="90"/>
      <c r="AU1057" s="90"/>
      <c r="AV1057" s="90"/>
      <c r="AW1057" s="90"/>
      <c r="AX1057" s="90"/>
      <c r="AY1057" s="90"/>
      <c r="AZ1057" s="90"/>
      <c r="BA1057" s="90"/>
      <c r="BB1057" s="90"/>
      <c r="BC1057" s="90"/>
      <c r="BD1057" s="90"/>
      <c r="BE1057" s="90"/>
      <c r="BF1057" s="90"/>
      <c r="BG1057" s="90"/>
      <c r="BH1057" s="90"/>
      <c r="BI1057" s="90"/>
      <c r="BJ1057" s="90"/>
      <c r="BK1057" s="90"/>
      <c r="BL1057" s="90"/>
      <c r="BM1057" s="90"/>
      <c r="BN1057" s="90"/>
      <c r="BO1057" s="90"/>
      <c r="BP1057" s="90"/>
      <c r="BQ1057" s="90"/>
      <c r="BR1057" s="90"/>
      <c r="BS1057" s="90"/>
      <c r="BT1057" s="90"/>
      <c r="BU1057" s="90"/>
      <c r="BV1057" s="90"/>
      <c r="BW1057" s="90"/>
      <c r="BX1057" s="90"/>
      <c r="BY1057" s="90"/>
      <c r="BZ1057" s="90"/>
      <c r="CA1057" s="90"/>
    </row>
    <row r="1058" spans="1:79" s="86" customFormat="1" x14ac:dyDescent="0.2">
      <c r="A1058" s="150"/>
      <c r="B1058" s="95"/>
      <c r="C1058" s="95"/>
      <c r="D1058" s="131"/>
      <c r="E1058" s="160"/>
      <c r="F1058" s="90"/>
      <c r="G1058" s="90"/>
      <c r="H1058" s="90"/>
      <c r="I1058" s="90"/>
      <c r="J1058" s="90"/>
      <c r="K1058" s="90"/>
      <c r="L1058" s="90"/>
      <c r="M1058" s="90"/>
      <c r="N1058" s="90"/>
      <c r="O1058" s="90"/>
      <c r="P1058" s="90"/>
      <c r="Q1058" s="90"/>
      <c r="R1058" s="90"/>
      <c r="S1058" s="90"/>
      <c r="T1058" s="90"/>
      <c r="U1058" s="90"/>
      <c r="V1058" s="90"/>
      <c r="W1058" s="90"/>
      <c r="X1058" s="90"/>
      <c r="Y1058" s="90"/>
      <c r="Z1058" s="90"/>
      <c r="AA1058" s="90"/>
      <c r="AB1058" s="90"/>
      <c r="AC1058" s="90"/>
      <c r="AD1058" s="90"/>
      <c r="AE1058" s="90"/>
      <c r="AF1058" s="90"/>
      <c r="AG1058" s="90"/>
      <c r="AH1058" s="90"/>
      <c r="AI1058" s="90"/>
      <c r="AJ1058" s="90"/>
      <c r="AK1058" s="90"/>
      <c r="AL1058" s="90"/>
      <c r="AM1058" s="90"/>
      <c r="AN1058" s="90"/>
      <c r="AO1058" s="90"/>
      <c r="AP1058" s="90"/>
      <c r="AQ1058" s="90"/>
      <c r="AR1058" s="90"/>
      <c r="AS1058" s="90"/>
      <c r="AT1058" s="90"/>
      <c r="AU1058" s="90"/>
      <c r="AV1058" s="90"/>
      <c r="AW1058" s="90"/>
      <c r="AX1058" s="90"/>
      <c r="AY1058" s="90"/>
      <c r="AZ1058" s="90"/>
      <c r="BA1058" s="90"/>
      <c r="BB1058" s="90"/>
      <c r="BC1058" s="90"/>
      <c r="BD1058" s="90"/>
      <c r="BE1058" s="90"/>
      <c r="BF1058" s="90"/>
      <c r="BG1058" s="90"/>
      <c r="BH1058" s="90"/>
      <c r="BI1058" s="90"/>
      <c r="BJ1058" s="90"/>
      <c r="BK1058" s="90"/>
      <c r="BL1058" s="90"/>
      <c r="BM1058" s="90"/>
      <c r="BN1058" s="90"/>
      <c r="BO1058" s="90"/>
      <c r="BP1058" s="90"/>
      <c r="BQ1058" s="90"/>
      <c r="BR1058" s="90"/>
      <c r="BS1058" s="90"/>
      <c r="BT1058" s="90"/>
      <c r="BU1058" s="90"/>
      <c r="BV1058" s="90"/>
      <c r="BW1058" s="90"/>
      <c r="BX1058" s="90"/>
      <c r="BY1058" s="90"/>
      <c r="BZ1058" s="90"/>
      <c r="CA1058" s="90"/>
    </row>
    <row r="1059" spans="1:79" s="86" customFormat="1" x14ac:dyDescent="0.2">
      <c r="A1059" s="150"/>
      <c r="B1059" s="95"/>
      <c r="C1059" s="95"/>
      <c r="D1059" s="131"/>
      <c r="E1059" s="160"/>
      <c r="F1059" s="90"/>
      <c r="G1059" s="90"/>
      <c r="H1059" s="90"/>
      <c r="I1059" s="90"/>
      <c r="J1059" s="90"/>
      <c r="K1059" s="90"/>
      <c r="L1059" s="90"/>
      <c r="M1059" s="90"/>
      <c r="N1059" s="90"/>
      <c r="O1059" s="90"/>
      <c r="P1059" s="90"/>
      <c r="Q1059" s="90"/>
      <c r="R1059" s="90"/>
      <c r="S1059" s="90"/>
      <c r="T1059" s="90"/>
      <c r="U1059" s="90"/>
      <c r="V1059" s="90"/>
      <c r="W1059" s="90"/>
      <c r="X1059" s="90"/>
      <c r="Y1059" s="90"/>
      <c r="Z1059" s="90"/>
      <c r="AA1059" s="90"/>
      <c r="AB1059" s="90"/>
      <c r="AC1059" s="90"/>
      <c r="AD1059" s="90"/>
      <c r="AE1059" s="90"/>
      <c r="AF1059" s="90"/>
      <c r="AG1059" s="90"/>
      <c r="AH1059" s="90"/>
      <c r="AI1059" s="90"/>
      <c r="AJ1059" s="90"/>
      <c r="AK1059" s="90"/>
      <c r="AL1059" s="90"/>
      <c r="AM1059" s="90"/>
      <c r="AN1059" s="90"/>
      <c r="AO1059" s="90"/>
      <c r="AP1059" s="90"/>
      <c r="AQ1059" s="90"/>
      <c r="AR1059" s="90"/>
      <c r="AS1059" s="90"/>
      <c r="AT1059" s="90"/>
      <c r="AU1059" s="90"/>
      <c r="AV1059" s="90"/>
      <c r="AW1059" s="90"/>
      <c r="AX1059" s="90"/>
      <c r="AY1059" s="90"/>
      <c r="AZ1059" s="90"/>
      <c r="BA1059" s="90"/>
      <c r="BB1059" s="90"/>
      <c r="BC1059" s="90"/>
      <c r="BD1059" s="90"/>
      <c r="BE1059" s="90"/>
      <c r="BF1059" s="90"/>
      <c r="BG1059" s="90"/>
      <c r="BH1059" s="90"/>
      <c r="BI1059" s="90"/>
      <c r="BJ1059" s="90"/>
      <c r="BK1059" s="90"/>
      <c r="BL1059" s="90"/>
      <c r="BM1059" s="90"/>
      <c r="BN1059" s="90"/>
      <c r="BO1059" s="90"/>
      <c r="BP1059" s="90"/>
      <c r="BQ1059" s="90"/>
      <c r="BR1059" s="90"/>
      <c r="BS1059" s="90"/>
      <c r="BT1059" s="90"/>
      <c r="BU1059" s="90"/>
      <c r="BV1059" s="90"/>
      <c r="BW1059" s="90"/>
      <c r="BX1059" s="90"/>
      <c r="BY1059" s="90"/>
      <c r="BZ1059" s="90"/>
      <c r="CA1059" s="90"/>
    </row>
    <row r="1060" spans="1:79" s="86" customFormat="1" x14ac:dyDescent="0.2">
      <c r="A1060" s="150"/>
      <c r="B1060" s="95"/>
      <c r="C1060" s="95"/>
      <c r="D1060" s="131"/>
      <c r="E1060" s="160"/>
      <c r="F1060" s="90"/>
      <c r="G1060" s="90"/>
      <c r="H1060" s="90"/>
      <c r="I1060" s="90"/>
      <c r="J1060" s="90"/>
      <c r="K1060" s="90"/>
      <c r="L1060" s="90"/>
      <c r="M1060" s="90"/>
      <c r="N1060" s="90"/>
      <c r="O1060" s="90"/>
      <c r="P1060" s="90"/>
      <c r="Q1060" s="90"/>
      <c r="R1060" s="90"/>
      <c r="S1060" s="90"/>
      <c r="T1060" s="90"/>
      <c r="U1060" s="90"/>
      <c r="V1060" s="90"/>
      <c r="W1060" s="90"/>
      <c r="X1060" s="90"/>
      <c r="Y1060" s="90"/>
      <c r="Z1060" s="90"/>
      <c r="AA1060" s="90"/>
      <c r="AB1060" s="90"/>
      <c r="AC1060" s="90"/>
      <c r="AD1060" s="90"/>
      <c r="AE1060" s="90"/>
      <c r="AF1060" s="90"/>
      <c r="AG1060" s="90"/>
      <c r="AH1060" s="90"/>
      <c r="AI1060" s="90"/>
      <c r="AJ1060" s="90"/>
      <c r="AK1060" s="90"/>
      <c r="AL1060" s="90"/>
      <c r="AM1060" s="90"/>
      <c r="AN1060" s="90"/>
      <c r="AO1060" s="90"/>
      <c r="AP1060" s="90"/>
      <c r="AQ1060" s="90"/>
      <c r="AR1060" s="90"/>
      <c r="AS1060" s="90"/>
      <c r="AT1060" s="90"/>
      <c r="AU1060" s="90"/>
      <c r="AV1060" s="90"/>
      <c r="AW1060" s="90"/>
      <c r="AX1060" s="90"/>
      <c r="AY1060" s="90"/>
      <c r="AZ1060" s="90"/>
      <c r="BA1060" s="90"/>
      <c r="BB1060" s="90"/>
      <c r="BC1060" s="90"/>
      <c r="BD1060" s="90"/>
      <c r="BE1060" s="90"/>
      <c r="BF1060" s="90"/>
      <c r="BG1060" s="90"/>
      <c r="BH1060" s="90"/>
      <c r="BI1060" s="90"/>
      <c r="BJ1060" s="90"/>
      <c r="BK1060" s="90"/>
      <c r="BL1060" s="90"/>
      <c r="BM1060" s="90"/>
      <c r="BN1060" s="90"/>
      <c r="BO1060" s="90"/>
      <c r="BP1060" s="90"/>
      <c r="BQ1060" s="90"/>
      <c r="BR1060" s="90"/>
      <c r="BS1060" s="90"/>
      <c r="BT1060" s="90"/>
      <c r="BU1060" s="90"/>
      <c r="BV1060" s="90"/>
      <c r="BW1060" s="90"/>
      <c r="BX1060" s="90"/>
      <c r="BY1060" s="90"/>
      <c r="BZ1060" s="90"/>
      <c r="CA1060" s="90"/>
    </row>
    <row r="1061" spans="1:79" s="86" customFormat="1" x14ac:dyDescent="0.2">
      <c r="A1061" s="150"/>
      <c r="B1061" s="95"/>
      <c r="C1061" s="95"/>
      <c r="D1061" s="131"/>
      <c r="E1061" s="160"/>
      <c r="F1061" s="90"/>
      <c r="G1061" s="90"/>
      <c r="H1061" s="90"/>
      <c r="I1061" s="90"/>
      <c r="J1061" s="90"/>
      <c r="K1061" s="90"/>
      <c r="L1061" s="90"/>
      <c r="M1061" s="90"/>
      <c r="N1061" s="90"/>
      <c r="O1061" s="90"/>
      <c r="P1061" s="90"/>
      <c r="Q1061" s="90"/>
      <c r="R1061" s="90"/>
      <c r="S1061" s="90"/>
      <c r="T1061" s="90"/>
      <c r="U1061" s="90"/>
      <c r="V1061" s="90"/>
      <c r="W1061" s="90"/>
      <c r="X1061" s="90"/>
      <c r="Y1061" s="90"/>
      <c r="Z1061" s="90"/>
      <c r="AA1061" s="90"/>
      <c r="AB1061" s="90"/>
      <c r="AC1061" s="90"/>
      <c r="AD1061" s="90"/>
      <c r="AE1061" s="90"/>
      <c r="AF1061" s="90"/>
      <c r="AG1061" s="90"/>
      <c r="AH1061" s="90"/>
      <c r="AI1061" s="90"/>
      <c r="AJ1061" s="90"/>
      <c r="AK1061" s="90"/>
      <c r="AL1061" s="90"/>
      <c r="AM1061" s="90"/>
      <c r="AN1061" s="90"/>
      <c r="AO1061" s="90"/>
      <c r="AP1061" s="90"/>
      <c r="AQ1061" s="90"/>
      <c r="AR1061" s="90"/>
      <c r="AS1061" s="90"/>
      <c r="AT1061" s="90"/>
      <c r="AU1061" s="90"/>
      <c r="AV1061" s="90"/>
      <c r="AW1061" s="90"/>
      <c r="AX1061" s="90"/>
      <c r="AY1061" s="90"/>
      <c r="AZ1061" s="90"/>
      <c r="BA1061" s="90"/>
      <c r="BB1061" s="90"/>
      <c r="BC1061" s="90"/>
      <c r="BD1061" s="90"/>
      <c r="BE1061" s="90"/>
      <c r="BF1061" s="90"/>
      <c r="BG1061" s="90"/>
      <c r="BH1061" s="90"/>
      <c r="BI1061" s="90"/>
      <c r="BJ1061" s="90"/>
      <c r="BK1061" s="90"/>
      <c r="BL1061" s="90"/>
      <c r="BM1061" s="90"/>
      <c r="BN1061" s="90"/>
      <c r="BO1061" s="90"/>
      <c r="BP1061" s="90"/>
      <c r="BQ1061" s="90"/>
      <c r="BR1061" s="90"/>
      <c r="BS1061" s="90"/>
      <c r="BT1061" s="90"/>
      <c r="BU1061" s="90"/>
      <c r="BV1061" s="90"/>
      <c r="BW1061" s="90"/>
      <c r="BX1061" s="90"/>
      <c r="BY1061" s="90"/>
      <c r="BZ1061" s="90"/>
      <c r="CA1061" s="90"/>
    </row>
    <row r="1062" spans="1:79" s="86" customFormat="1" x14ac:dyDescent="0.2">
      <c r="A1062" s="150"/>
      <c r="B1062" s="95"/>
      <c r="C1062" s="95"/>
      <c r="D1062" s="131"/>
      <c r="E1062" s="160"/>
      <c r="F1062" s="90"/>
      <c r="G1062" s="90"/>
      <c r="H1062" s="90"/>
      <c r="I1062" s="90"/>
      <c r="J1062" s="90"/>
      <c r="K1062" s="90"/>
      <c r="L1062" s="90"/>
      <c r="M1062" s="90"/>
      <c r="N1062" s="90"/>
      <c r="O1062" s="90"/>
      <c r="P1062" s="90"/>
      <c r="Q1062" s="90"/>
      <c r="R1062" s="90"/>
      <c r="S1062" s="90"/>
      <c r="T1062" s="90"/>
      <c r="U1062" s="90"/>
      <c r="V1062" s="90"/>
      <c r="W1062" s="90"/>
      <c r="X1062" s="90"/>
      <c r="Y1062" s="90"/>
      <c r="Z1062" s="90"/>
      <c r="AA1062" s="90"/>
      <c r="AB1062" s="90"/>
      <c r="AC1062" s="90"/>
      <c r="AD1062" s="90"/>
      <c r="AE1062" s="90"/>
      <c r="AF1062" s="90"/>
      <c r="AG1062" s="90"/>
      <c r="AH1062" s="90"/>
      <c r="AI1062" s="90"/>
      <c r="AJ1062" s="90"/>
      <c r="AK1062" s="90"/>
      <c r="AL1062" s="90"/>
      <c r="AM1062" s="90"/>
      <c r="AN1062" s="90"/>
      <c r="AO1062" s="90"/>
      <c r="AP1062" s="90"/>
      <c r="AQ1062" s="90"/>
      <c r="AR1062" s="90"/>
      <c r="AS1062" s="90"/>
      <c r="AT1062" s="90"/>
      <c r="AU1062" s="90"/>
      <c r="AV1062" s="90"/>
      <c r="AW1062" s="90"/>
      <c r="AX1062" s="90"/>
      <c r="AY1062" s="90"/>
      <c r="AZ1062" s="90"/>
      <c r="BA1062" s="90"/>
      <c r="BB1062" s="90"/>
      <c r="BC1062" s="90"/>
      <c r="BD1062" s="90"/>
      <c r="BE1062" s="90"/>
      <c r="BF1062" s="90"/>
      <c r="BG1062" s="90"/>
      <c r="BH1062" s="90"/>
      <c r="BI1062" s="90"/>
      <c r="BJ1062" s="90"/>
      <c r="BK1062" s="90"/>
      <c r="BL1062" s="90"/>
      <c r="BM1062" s="90"/>
      <c r="BN1062" s="90"/>
      <c r="BO1062" s="90"/>
      <c r="BP1062" s="90"/>
      <c r="BQ1062" s="90"/>
      <c r="BR1062" s="90"/>
      <c r="BS1062" s="90"/>
      <c r="BT1062" s="90"/>
      <c r="BU1062" s="90"/>
      <c r="BV1062" s="90"/>
      <c r="BW1062" s="90"/>
      <c r="BX1062" s="90"/>
      <c r="BY1062" s="90"/>
      <c r="BZ1062" s="90"/>
      <c r="CA1062" s="90"/>
    </row>
    <row r="1063" spans="1:79" s="86" customFormat="1" x14ac:dyDescent="0.2">
      <c r="A1063" s="150"/>
      <c r="B1063" s="95"/>
      <c r="C1063" s="95"/>
      <c r="D1063" s="131"/>
      <c r="E1063" s="160"/>
      <c r="F1063" s="90"/>
      <c r="G1063" s="90"/>
      <c r="H1063" s="90"/>
      <c r="I1063" s="90"/>
      <c r="J1063" s="90"/>
      <c r="K1063" s="90"/>
      <c r="L1063" s="90"/>
      <c r="M1063" s="90"/>
      <c r="N1063" s="90"/>
      <c r="O1063" s="90"/>
      <c r="P1063" s="90"/>
      <c r="Q1063" s="90"/>
      <c r="R1063" s="90"/>
      <c r="S1063" s="90"/>
      <c r="T1063" s="90"/>
      <c r="U1063" s="90"/>
      <c r="V1063" s="90"/>
      <c r="W1063" s="90"/>
      <c r="X1063" s="90"/>
      <c r="Y1063" s="90"/>
      <c r="Z1063" s="90"/>
      <c r="AA1063" s="90"/>
      <c r="AB1063" s="90"/>
      <c r="AC1063" s="90"/>
      <c r="AD1063" s="90"/>
      <c r="AE1063" s="90"/>
      <c r="AF1063" s="90"/>
      <c r="AG1063" s="90"/>
      <c r="AH1063" s="90"/>
      <c r="AI1063" s="90"/>
      <c r="AJ1063" s="90"/>
      <c r="AK1063" s="90"/>
      <c r="AL1063" s="90"/>
      <c r="AM1063" s="90"/>
      <c r="AN1063" s="90"/>
      <c r="AO1063" s="90"/>
      <c r="AP1063" s="90"/>
      <c r="AQ1063" s="90"/>
      <c r="AR1063" s="90"/>
      <c r="AS1063" s="90"/>
      <c r="AT1063" s="90"/>
      <c r="AU1063" s="90"/>
      <c r="AV1063" s="90"/>
      <c r="AW1063" s="90"/>
      <c r="AX1063" s="90"/>
      <c r="AY1063" s="90"/>
      <c r="AZ1063" s="90"/>
      <c r="BA1063" s="90"/>
      <c r="BB1063" s="90"/>
      <c r="BC1063" s="90"/>
      <c r="BD1063" s="90"/>
      <c r="BE1063" s="90"/>
      <c r="BF1063" s="90"/>
      <c r="BG1063" s="90"/>
      <c r="BH1063" s="90"/>
      <c r="BI1063" s="90"/>
      <c r="BJ1063" s="90"/>
      <c r="BK1063" s="90"/>
      <c r="BL1063" s="90"/>
      <c r="BM1063" s="90"/>
      <c r="BN1063" s="90"/>
      <c r="BO1063" s="90"/>
      <c r="BP1063" s="90"/>
      <c r="BQ1063" s="90"/>
      <c r="BR1063" s="90"/>
      <c r="BS1063" s="90"/>
      <c r="BT1063" s="90"/>
      <c r="BU1063" s="90"/>
      <c r="BV1063" s="90"/>
      <c r="BW1063" s="90"/>
      <c r="BX1063" s="90"/>
      <c r="BY1063" s="90"/>
      <c r="BZ1063" s="90"/>
      <c r="CA1063" s="90"/>
    </row>
    <row r="1064" spans="1:79" s="86" customFormat="1" x14ac:dyDescent="0.2">
      <c r="A1064" s="150"/>
      <c r="B1064" s="95"/>
      <c r="C1064" s="95"/>
      <c r="D1064" s="131"/>
      <c r="E1064" s="160"/>
      <c r="F1064" s="90"/>
      <c r="G1064" s="90"/>
      <c r="H1064" s="90"/>
      <c r="I1064" s="90"/>
      <c r="J1064" s="90"/>
      <c r="K1064" s="90"/>
      <c r="L1064" s="90"/>
      <c r="M1064" s="90"/>
      <c r="N1064" s="90"/>
      <c r="O1064" s="90"/>
      <c r="P1064" s="90"/>
      <c r="Q1064" s="90"/>
      <c r="R1064" s="90"/>
      <c r="S1064" s="90"/>
      <c r="T1064" s="90"/>
      <c r="U1064" s="90"/>
      <c r="V1064" s="90"/>
      <c r="W1064" s="90"/>
      <c r="X1064" s="90"/>
      <c r="Y1064" s="90"/>
      <c r="Z1064" s="90"/>
      <c r="AA1064" s="90"/>
      <c r="AB1064" s="90"/>
      <c r="AC1064" s="90"/>
      <c r="AD1064" s="90"/>
      <c r="AE1064" s="90"/>
      <c r="AF1064" s="90"/>
      <c r="AG1064" s="90"/>
      <c r="AH1064" s="90"/>
      <c r="AI1064" s="90"/>
      <c r="AJ1064" s="90"/>
      <c r="AK1064" s="90"/>
      <c r="AL1064" s="90"/>
      <c r="AM1064" s="90"/>
      <c r="AN1064" s="90"/>
      <c r="AO1064" s="90"/>
      <c r="AP1064" s="90"/>
      <c r="AQ1064" s="90"/>
      <c r="AR1064" s="90"/>
      <c r="AS1064" s="90"/>
      <c r="AT1064" s="90"/>
      <c r="AU1064" s="90"/>
      <c r="AV1064" s="90"/>
      <c r="AW1064" s="90"/>
      <c r="AX1064" s="90"/>
      <c r="AY1064" s="90"/>
      <c r="AZ1064" s="90"/>
      <c r="BA1064" s="90"/>
      <c r="BB1064" s="90"/>
      <c r="BC1064" s="90"/>
      <c r="BD1064" s="90"/>
      <c r="BE1064" s="90"/>
      <c r="BF1064" s="90"/>
      <c r="BG1064" s="90"/>
      <c r="BH1064" s="90"/>
      <c r="BI1064" s="90"/>
      <c r="BJ1064" s="90"/>
      <c r="BK1064" s="90"/>
      <c r="BL1064" s="90"/>
      <c r="BM1064" s="90"/>
      <c r="BN1064" s="90"/>
      <c r="BO1064" s="90"/>
      <c r="BP1064" s="90"/>
      <c r="BQ1064" s="90"/>
      <c r="BR1064" s="90"/>
      <c r="BS1064" s="90"/>
      <c r="BT1064" s="90"/>
      <c r="BU1064" s="90"/>
      <c r="BV1064" s="90"/>
      <c r="BW1064" s="90"/>
      <c r="BX1064" s="90"/>
      <c r="BY1064" s="90"/>
      <c r="BZ1064" s="90"/>
      <c r="CA1064" s="90"/>
    </row>
    <row r="1065" spans="1:79" s="86" customFormat="1" x14ac:dyDescent="0.2">
      <c r="A1065" s="150"/>
      <c r="B1065" s="95"/>
      <c r="C1065" s="95"/>
      <c r="D1065" s="131"/>
      <c r="E1065" s="160"/>
      <c r="F1065" s="90"/>
      <c r="G1065" s="90"/>
      <c r="H1065" s="90"/>
      <c r="I1065" s="90"/>
      <c r="J1065" s="90"/>
      <c r="K1065" s="90"/>
      <c r="L1065" s="90"/>
      <c r="M1065" s="90"/>
      <c r="N1065" s="90"/>
      <c r="O1065" s="90"/>
      <c r="P1065" s="90"/>
      <c r="Q1065" s="90"/>
      <c r="R1065" s="90"/>
      <c r="S1065" s="90"/>
      <c r="T1065" s="90"/>
      <c r="U1065" s="90"/>
      <c r="V1065" s="90"/>
      <c r="W1065" s="90"/>
      <c r="X1065" s="90"/>
      <c r="Y1065" s="90"/>
      <c r="Z1065" s="90"/>
      <c r="AA1065" s="90"/>
      <c r="AB1065" s="90"/>
      <c r="AC1065" s="90"/>
      <c r="AD1065" s="90"/>
      <c r="AE1065" s="90"/>
      <c r="AF1065" s="90"/>
      <c r="AG1065" s="90"/>
      <c r="AH1065" s="90"/>
      <c r="AI1065" s="90"/>
      <c r="AJ1065" s="90"/>
      <c r="AK1065" s="90"/>
      <c r="AL1065" s="90"/>
      <c r="AM1065" s="90"/>
      <c r="AN1065" s="90"/>
      <c r="AO1065" s="90"/>
      <c r="AP1065" s="90"/>
      <c r="AQ1065" s="90"/>
      <c r="AR1065" s="90"/>
      <c r="AS1065" s="90"/>
      <c r="AT1065" s="90"/>
      <c r="AU1065" s="90"/>
      <c r="AV1065" s="90"/>
      <c r="AW1065" s="90"/>
      <c r="AX1065" s="90"/>
      <c r="AY1065" s="90"/>
      <c r="AZ1065" s="90"/>
      <c r="BA1065" s="90"/>
      <c r="BB1065" s="90"/>
      <c r="BC1065" s="90"/>
      <c r="BD1065" s="90"/>
      <c r="BE1065" s="90"/>
      <c r="BF1065" s="90"/>
      <c r="BG1065" s="90"/>
      <c r="BH1065" s="90"/>
      <c r="BI1065" s="90"/>
      <c r="BJ1065" s="90"/>
      <c r="BK1065" s="90"/>
      <c r="BL1065" s="90"/>
      <c r="BM1065" s="90"/>
      <c r="BN1065" s="90"/>
      <c r="BO1065" s="90"/>
      <c r="BP1065" s="90"/>
      <c r="BQ1065" s="90"/>
      <c r="BR1065" s="90"/>
      <c r="BS1065" s="90"/>
      <c r="BT1065" s="90"/>
      <c r="BU1065" s="90"/>
      <c r="BV1065" s="90"/>
      <c r="BW1065" s="90"/>
      <c r="BX1065" s="90"/>
      <c r="BY1065" s="90"/>
      <c r="BZ1065" s="90"/>
      <c r="CA1065" s="90"/>
    </row>
    <row r="1066" spans="1:79" s="86" customFormat="1" x14ac:dyDescent="0.2">
      <c r="A1066" s="150"/>
      <c r="B1066" s="95"/>
      <c r="C1066" s="95"/>
      <c r="D1066" s="131"/>
      <c r="E1066" s="160"/>
      <c r="F1066" s="90"/>
      <c r="G1066" s="90"/>
      <c r="H1066" s="90"/>
      <c r="I1066" s="90"/>
      <c r="J1066" s="90"/>
      <c r="K1066" s="90"/>
      <c r="L1066" s="90"/>
      <c r="M1066" s="90"/>
      <c r="N1066" s="90"/>
      <c r="O1066" s="90"/>
      <c r="P1066" s="90"/>
      <c r="Q1066" s="90"/>
      <c r="R1066" s="90"/>
      <c r="S1066" s="90"/>
      <c r="T1066" s="90"/>
      <c r="U1066" s="90"/>
      <c r="V1066" s="90"/>
      <c r="W1066" s="90"/>
      <c r="X1066" s="90"/>
      <c r="Y1066" s="90"/>
      <c r="Z1066" s="90"/>
      <c r="AA1066" s="90"/>
      <c r="AB1066" s="90"/>
      <c r="AC1066" s="90"/>
      <c r="AD1066" s="90"/>
      <c r="AE1066" s="90"/>
      <c r="AF1066" s="90"/>
      <c r="AG1066" s="90"/>
      <c r="AH1066" s="90"/>
      <c r="AI1066" s="90"/>
      <c r="AJ1066" s="90"/>
      <c r="AK1066" s="90"/>
      <c r="AL1066" s="90"/>
      <c r="AM1066" s="90"/>
      <c r="AN1066" s="90"/>
      <c r="AO1066" s="90"/>
      <c r="AP1066" s="90"/>
      <c r="AQ1066" s="90"/>
      <c r="AR1066" s="90"/>
      <c r="AS1066" s="90"/>
      <c r="AT1066" s="90"/>
      <c r="AU1066" s="90"/>
      <c r="AV1066" s="90"/>
      <c r="AW1066" s="90"/>
      <c r="AX1066" s="90"/>
      <c r="AY1066" s="90"/>
      <c r="AZ1066" s="90"/>
      <c r="BA1066" s="90"/>
      <c r="BB1066" s="90"/>
      <c r="BC1066" s="90"/>
      <c r="BD1066" s="90"/>
      <c r="BE1066" s="90"/>
      <c r="BF1066" s="90"/>
      <c r="BG1066" s="90"/>
      <c r="BH1066" s="90"/>
      <c r="BI1066" s="90"/>
      <c r="BJ1066" s="90"/>
      <c r="BK1066" s="90"/>
      <c r="BL1066" s="90"/>
      <c r="BM1066" s="90"/>
      <c r="BN1066" s="90"/>
      <c r="BO1066" s="90"/>
      <c r="BP1066" s="90"/>
      <c r="BQ1066" s="90"/>
      <c r="BR1066" s="90"/>
      <c r="BS1066" s="90"/>
      <c r="BT1066" s="90"/>
      <c r="BU1066" s="90"/>
      <c r="BV1066" s="90"/>
      <c r="BW1066" s="90"/>
      <c r="BX1066" s="90"/>
      <c r="BY1066" s="90"/>
      <c r="BZ1066" s="90"/>
      <c r="CA1066" s="90"/>
    </row>
    <row r="1067" spans="1:79" s="86" customFormat="1" x14ac:dyDescent="0.2">
      <c r="A1067" s="150"/>
      <c r="B1067" s="95"/>
      <c r="C1067" s="95"/>
      <c r="D1067" s="131"/>
      <c r="E1067" s="160"/>
      <c r="F1067" s="90"/>
      <c r="G1067" s="90"/>
      <c r="H1067" s="90"/>
      <c r="I1067" s="90"/>
      <c r="J1067" s="90"/>
      <c r="K1067" s="90"/>
      <c r="L1067" s="90"/>
      <c r="M1067" s="90"/>
      <c r="N1067" s="90"/>
      <c r="O1067" s="90"/>
      <c r="P1067" s="90"/>
      <c r="Q1067" s="90"/>
      <c r="R1067" s="90"/>
      <c r="S1067" s="90"/>
      <c r="T1067" s="90"/>
      <c r="U1067" s="90"/>
      <c r="V1067" s="90"/>
      <c r="W1067" s="90"/>
      <c r="X1067" s="90"/>
      <c r="Y1067" s="90"/>
      <c r="Z1067" s="90"/>
      <c r="AA1067" s="90"/>
      <c r="AB1067" s="90"/>
      <c r="AC1067" s="90"/>
      <c r="AD1067" s="90"/>
      <c r="AE1067" s="90"/>
      <c r="AF1067" s="90"/>
      <c r="AG1067" s="90"/>
      <c r="AH1067" s="90"/>
      <c r="AI1067" s="90"/>
      <c r="AJ1067" s="90"/>
      <c r="AK1067" s="90"/>
      <c r="AL1067" s="90"/>
      <c r="AM1067" s="90"/>
      <c r="AN1067" s="90"/>
      <c r="AO1067" s="90"/>
      <c r="AP1067" s="90"/>
      <c r="AQ1067" s="90"/>
      <c r="AR1067" s="90"/>
      <c r="AS1067" s="90"/>
      <c r="AT1067" s="90"/>
      <c r="AU1067" s="90"/>
      <c r="AV1067" s="90"/>
      <c r="AW1067" s="90"/>
      <c r="AX1067" s="90"/>
      <c r="AY1067" s="90"/>
      <c r="AZ1067" s="90"/>
      <c r="BA1067" s="90"/>
      <c r="BB1067" s="90"/>
      <c r="BC1067" s="90"/>
      <c r="BD1067" s="90"/>
      <c r="BE1067" s="90"/>
      <c r="BF1067" s="90"/>
      <c r="BG1067" s="90"/>
      <c r="BH1067" s="90"/>
      <c r="BI1067" s="90"/>
      <c r="BJ1067" s="90"/>
      <c r="BK1067" s="90"/>
      <c r="BL1067" s="90"/>
      <c r="BM1067" s="90"/>
      <c r="BN1067" s="90"/>
      <c r="BO1067" s="90"/>
      <c r="BP1067" s="90"/>
      <c r="BQ1067" s="90"/>
      <c r="BR1067" s="90"/>
      <c r="BS1067" s="90"/>
      <c r="BT1067" s="90"/>
      <c r="BU1067" s="90"/>
      <c r="BV1067" s="90"/>
      <c r="BW1067" s="90"/>
      <c r="BX1067" s="90"/>
      <c r="BY1067" s="90"/>
      <c r="BZ1067" s="90"/>
      <c r="CA1067" s="90"/>
    </row>
    <row r="1068" spans="1:79" s="86" customFormat="1" x14ac:dyDescent="0.2">
      <c r="A1068" s="150"/>
      <c r="B1068" s="95"/>
      <c r="C1068" s="95"/>
      <c r="D1068" s="131"/>
      <c r="E1068" s="160"/>
      <c r="F1068" s="90"/>
      <c r="G1068" s="90"/>
      <c r="H1068" s="90"/>
      <c r="I1068" s="90"/>
      <c r="J1068" s="90"/>
      <c r="K1068" s="90"/>
      <c r="L1068" s="90"/>
      <c r="M1068" s="90"/>
      <c r="N1068" s="90"/>
      <c r="O1068" s="90"/>
      <c r="P1068" s="90"/>
      <c r="Q1068" s="90"/>
      <c r="R1068" s="90"/>
      <c r="S1068" s="90"/>
      <c r="T1068" s="90"/>
      <c r="U1068" s="90"/>
      <c r="V1068" s="90"/>
      <c r="W1068" s="90"/>
      <c r="X1068" s="90"/>
      <c r="Y1068" s="90"/>
      <c r="Z1068" s="90"/>
      <c r="AA1068" s="90"/>
      <c r="AB1068" s="90"/>
      <c r="AC1068" s="90"/>
      <c r="AD1068" s="90"/>
      <c r="AE1068" s="90"/>
      <c r="AF1068" s="90"/>
      <c r="AG1068" s="90"/>
      <c r="AH1068" s="90"/>
      <c r="AI1068" s="90"/>
      <c r="AJ1068" s="90"/>
      <c r="AK1068" s="90"/>
      <c r="AL1068" s="90"/>
      <c r="AM1068" s="90"/>
      <c r="AN1068" s="90"/>
      <c r="AO1068" s="90"/>
      <c r="AP1068" s="90"/>
      <c r="AQ1068" s="90"/>
      <c r="AR1068" s="90"/>
      <c r="AS1068" s="90"/>
      <c r="AT1068" s="90"/>
      <c r="AU1068" s="90"/>
      <c r="AV1068" s="90"/>
      <c r="AW1068" s="90"/>
      <c r="AX1068" s="90"/>
      <c r="AY1068" s="90"/>
      <c r="AZ1068" s="90"/>
      <c r="BA1068" s="90"/>
      <c r="BB1068" s="90"/>
      <c r="BC1068" s="90"/>
      <c r="BD1068" s="90"/>
      <c r="BE1068" s="90"/>
      <c r="BF1068" s="90"/>
      <c r="BG1068" s="90"/>
      <c r="BH1068" s="90"/>
      <c r="BI1068" s="90"/>
      <c r="BJ1068" s="90"/>
      <c r="BK1068" s="90"/>
      <c r="BL1068" s="90"/>
      <c r="BM1068" s="90"/>
      <c r="BN1068" s="90"/>
      <c r="BO1068" s="90"/>
      <c r="BP1068" s="90"/>
      <c r="BQ1068" s="90"/>
      <c r="BR1068" s="90"/>
      <c r="BS1068" s="90"/>
      <c r="BT1068" s="90"/>
      <c r="BU1068" s="90"/>
      <c r="BV1068" s="90"/>
      <c r="BW1068" s="90"/>
      <c r="BX1068" s="90"/>
      <c r="BY1068" s="90"/>
      <c r="BZ1068" s="90"/>
      <c r="CA1068" s="90"/>
    </row>
    <row r="1069" spans="1:79" s="86" customFormat="1" x14ac:dyDescent="0.2">
      <c r="A1069" s="150"/>
      <c r="B1069" s="95"/>
      <c r="C1069" s="95"/>
      <c r="D1069" s="131"/>
      <c r="E1069" s="160"/>
      <c r="F1069" s="90"/>
      <c r="G1069" s="90"/>
      <c r="H1069" s="90"/>
      <c r="I1069" s="90"/>
      <c r="J1069" s="90"/>
      <c r="K1069" s="90"/>
      <c r="L1069" s="90"/>
      <c r="M1069" s="90"/>
      <c r="N1069" s="90"/>
      <c r="O1069" s="90"/>
      <c r="P1069" s="90"/>
      <c r="Q1069" s="90"/>
      <c r="R1069" s="90"/>
      <c r="S1069" s="90"/>
      <c r="T1069" s="90"/>
      <c r="U1069" s="90"/>
      <c r="V1069" s="90"/>
      <c r="W1069" s="90"/>
      <c r="X1069" s="90"/>
      <c r="Y1069" s="90"/>
      <c r="Z1069" s="90"/>
      <c r="AA1069" s="90"/>
      <c r="AB1069" s="90"/>
      <c r="AC1069" s="90"/>
      <c r="AD1069" s="90"/>
      <c r="AE1069" s="90"/>
      <c r="AF1069" s="90"/>
      <c r="AG1069" s="90"/>
      <c r="AH1069" s="90"/>
      <c r="AI1069" s="90"/>
      <c r="AJ1069" s="90"/>
      <c r="AK1069" s="90"/>
      <c r="AL1069" s="90"/>
      <c r="AM1069" s="90"/>
      <c r="AN1069" s="90"/>
      <c r="AO1069" s="90"/>
      <c r="AP1069" s="90"/>
      <c r="AQ1069" s="90"/>
      <c r="AR1069" s="90"/>
      <c r="AS1069" s="90"/>
      <c r="AT1069" s="90"/>
      <c r="AU1069" s="90"/>
      <c r="AV1069" s="90"/>
      <c r="AW1069" s="90"/>
      <c r="AX1069" s="90"/>
      <c r="AY1069" s="90"/>
      <c r="AZ1069" s="90"/>
      <c r="BA1069" s="90"/>
      <c r="BB1069" s="90"/>
      <c r="BC1069" s="90"/>
      <c r="BD1069" s="90"/>
      <c r="BE1069" s="90"/>
      <c r="BF1069" s="90"/>
      <c r="BG1069" s="90"/>
      <c r="BH1069" s="90"/>
      <c r="BI1069" s="90"/>
      <c r="BJ1069" s="90"/>
      <c r="BK1069" s="90"/>
      <c r="BL1069" s="90"/>
      <c r="BM1069" s="90"/>
      <c r="BN1069" s="90"/>
      <c r="BO1069" s="90"/>
      <c r="BP1069" s="90"/>
      <c r="BQ1069" s="90"/>
      <c r="BR1069" s="90"/>
      <c r="BS1069" s="90"/>
      <c r="BT1069" s="90"/>
      <c r="BU1069" s="90"/>
      <c r="BV1069" s="90"/>
      <c r="BW1069" s="90"/>
      <c r="BX1069" s="90"/>
      <c r="BY1069" s="90"/>
      <c r="BZ1069" s="90"/>
      <c r="CA1069" s="90"/>
    </row>
    <row r="1070" spans="1:79" s="86" customFormat="1" x14ac:dyDescent="0.2">
      <c r="A1070" s="150"/>
      <c r="B1070" s="95"/>
      <c r="C1070" s="95"/>
      <c r="D1070" s="131"/>
      <c r="E1070" s="160"/>
      <c r="F1070" s="90"/>
      <c r="G1070" s="90"/>
      <c r="H1070" s="90"/>
      <c r="I1070" s="90"/>
      <c r="J1070" s="90"/>
      <c r="K1070" s="90"/>
      <c r="L1070" s="90"/>
      <c r="M1070" s="90"/>
      <c r="N1070" s="90"/>
      <c r="O1070" s="90"/>
      <c r="P1070" s="90"/>
      <c r="Q1070" s="90"/>
      <c r="R1070" s="90"/>
      <c r="S1070" s="90"/>
      <c r="T1070" s="90"/>
      <c r="U1070" s="90"/>
      <c r="V1070" s="90"/>
      <c r="W1070" s="90"/>
      <c r="X1070" s="90"/>
      <c r="Y1070" s="90"/>
      <c r="Z1070" s="90"/>
      <c r="AA1070" s="90"/>
      <c r="AB1070" s="90"/>
      <c r="AC1070" s="90"/>
      <c r="AD1070" s="90"/>
      <c r="AE1070" s="90"/>
      <c r="AF1070" s="90"/>
      <c r="AG1070" s="90"/>
      <c r="AH1070" s="90"/>
      <c r="AI1070" s="90"/>
      <c r="AJ1070" s="90"/>
      <c r="AK1070" s="90"/>
      <c r="AL1070" s="90"/>
      <c r="AM1070" s="90"/>
      <c r="AN1070" s="90"/>
      <c r="AO1070" s="90"/>
      <c r="AP1070" s="90"/>
      <c r="AQ1070" s="90"/>
      <c r="AR1070" s="90"/>
      <c r="AS1070" s="90"/>
      <c r="AT1070" s="90"/>
      <c r="AU1070" s="90"/>
      <c r="AV1070" s="90"/>
      <c r="AW1070" s="90"/>
      <c r="AX1070" s="90"/>
      <c r="AY1070" s="90"/>
      <c r="AZ1070" s="90"/>
      <c r="BA1070" s="90"/>
      <c r="BB1070" s="90"/>
      <c r="BC1070" s="90"/>
      <c r="BD1070" s="90"/>
      <c r="BE1070" s="90"/>
      <c r="BF1070" s="90"/>
      <c r="BG1070" s="90"/>
      <c r="BH1070" s="90"/>
      <c r="BI1070" s="90"/>
      <c r="BJ1070" s="90"/>
      <c r="BK1070" s="90"/>
      <c r="BL1070" s="90"/>
      <c r="BM1070" s="90"/>
      <c r="BN1070" s="90"/>
      <c r="BO1070" s="90"/>
      <c r="BP1070" s="90"/>
      <c r="BQ1070" s="90"/>
      <c r="BR1070" s="90"/>
      <c r="BS1070" s="90"/>
      <c r="BT1070" s="90"/>
      <c r="BU1070" s="90"/>
      <c r="BV1070" s="90"/>
      <c r="BW1070" s="90"/>
      <c r="BX1070" s="90"/>
      <c r="BY1070" s="90"/>
      <c r="BZ1070" s="90"/>
      <c r="CA1070" s="90"/>
    </row>
    <row r="1071" spans="1:79" s="86" customFormat="1" x14ac:dyDescent="0.2">
      <c r="A1071" s="150"/>
      <c r="B1071" s="95"/>
      <c r="C1071" s="95"/>
      <c r="D1071" s="131"/>
      <c r="E1071" s="160"/>
      <c r="F1071" s="90"/>
      <c r="G1071" s="90"/>
      <c r="H1071" s="90"/>
      <c r="I1071" s="90"/>
      <c r="J1071" s="90"/>
      <c r="K1071" s="90"/>
      <c r="L1071" s="90"/>
      <c r="M1071" s="90"/>
      <c r="N1071" s="90"/>
      <c r="O1071" s="90"/>
      <c r="P1071" s="90"/>
      <c r="Q1071" s="90"/>
      <c r="R1071" s="90"/>
      <c r="S1071" s="90"/>
      <c r="T1071" s="90"/>
      <c r="U1071" s="90"/>
      <c r="V1071" s="90"/>
      <c r="W1071" s="90"/>
      <c r="X1071" s="90"/>
      <c r="Y1071" s="90"/>
      <c r="Z1071" s="90"/>
      <c r="AA1071" s="90"/>
      <c r="AB1071" s="90"/>
      <c r="AC1071" s="90"/>
      <c r="AD1071" s="90"/>
      <c r="AE1071" s="90"/>
      <c r="AF1071" s="90"/>
      <c r="AG1071" s="90"/>
      <c r="AH1071" s="90"/>
      <c r="AI1071" s="90"/>
      <c r="AJ1071" s="90"/>
      <c r="AK1071" s="90"/>
      <c r="AL1071" s="90"/>
      <c r="AM1071" s="90"/>
      <c r="AN1071" s="90"/>
      <c r="AO1071" s="90"/>
      <c r="AP1071" s="90"/>
      <c r="AQ1071" s="90"/>
      <c r="AR1071" s="90"/>
      <c r="AS1071" s="90"/>
      <c r="AT1071" s="90"/>
      <c r="AU1071" s="90"/>
      <c r="AV1071" s="90"/>
      <c r="AW1071" s="90"/>
      <c r="AX1071" s="90"/>
      <c r="AY1071" s="90"/>
      <c r="AZ1071" s="90"/>
      <c r="BA1071" s="90"/>
      <c r="BB1071" s="90"/>
      <c r="BC1071" s="90"/>
      <c r="BD1071" s="90"/>
      <c r="BE1071" s="90"/>
      <c r="BF1071" s="90"/>
      <c r="BG1071" s="90"/>
      <c r="BH1071" s="90"/>
      <c r="BI1071" s="90"/>
      <c r="BJ1071" s="90"/>
      <c r="BK1071" s="90"/>
      <c r="BL1071" s="90"/>
      <c r="BM1071" s="90"/>
      <c r="BN1071" s="90"/>
      <c r="BO1071" s="90"/>
      <c r="BP1071" s="90"/>
      <c r="BQ1071" s="90"/>
      <c r="BR1071" s="90"/>
      <c r="BS1071" s="90"/>
      <c r="BT1071" s="90"/>
      <c r="BU1071" s="90"/>
      <c r="BV1071" s="90"/>
      <c r="BW1071" s="90"/>
      <c r="BX1071" s="90"/>
      <c r="BY1071" s="90"/>
      <c r="BZ1071" s="90"/>
      <c r="CA1071" s="90"/>
    </row>
    <row r="1072" spans="1:79" s="86" customFormat="1" x14ac:dyDescent="0.2">
      <c r="A1072" s="150"/>
      <c r="B1072" s="95"/>
      <c r="C1072" s="95"/>
      <c r="D1072" s="131"/>
      <c r="E1072" s="160"/>
      <c r="F1072" s="90"/>
      <c r="G1072" s="90"/>
      <c r="H1072" s="90"/>
      <c r="I1072" s="90"/>
      <c r="J1072" s="90"/>
      <c r="K1072" s="90"/>
      <c r="L1072" s="90"/>
      <c r="M1072" s="90"/>
      <c r="N1072" s="90"/>
      <c r="O1072" s="90"/>
      <c r="P1072" s="90"/>
      <c r="Q1072" s="90"/>
      <c r="R1072" s="90"/>
      <c r="S1072" s="90"/>
      <c r="T1072" s="90"/>
      <c r="U1072" s="90"/>
      <c r="V1072" s="90"/>
      <c r="W1072" s="90"/>
      <c r="X1072" s="90"/>
      <c r="Y1072" s="90"/>
      <c r="Z1072" s="90"/>
      <c r="AA1072" s="90"/>
      <c r="AB1072" s="90"/>
      <c r="AC1072" s="90"/>
      <c r="AD1072" s="90"/>
      <c r="AE1072" s="90"/>
      <c r="AF1072" s="90"/>
      <c r="AG1072" s="90"/>
      <c r="AH1072" s="90"/>
      <c r="AI1072" s="90"/>
      <c r="AJ1072" s="90"/>
      <c r="AK1072" s="90"/>
      <c r="AL1072" s="90"/>
      <c r="AM1072" s="90"/>
      <c r="AN1072" s="90"/>
      <c r="AO1072" s="90"/>
      <c r="AP1072" s="90"/>
      <c r="AQ1072" s="90"/>
      <c r="AR1072" s="90"/>
      <c r="AS1072" s="90"/>
      <c r="AT1072" s="90"/>
      <c r="AU1072" s="90"/>
      <c r="AV1072" s="90"/>
      <c r="AW1072" s="90"/>
      <c r="AX1072" s="90"/>
      <c r="AY1072" s="90"/>
      <c r="AZ1072" s="90"/>
      <c r="BA1072" s="90"/>
      <c r="BB1072" s="90"/>
      <c r="BC1072" s="90"/>
      <c r="BD1072" s="90"/>
      <c r="BE1072" s="90"/>
      <c r="BF1072" s="90"/>
      <c r="BG1072" s="90"/>
      <c r="BH1072" s="90"/>
      <c r="BI1072" s="90"/>
      <c r="BJ1072" s="90"/>
      <c r="BK1072" s="90"/>
      <c r="BL1072" s="90"/>
      <c r="BM1072" s="90"/>
      <c r="BN1072" s="90"/>
      <c r="BO1072" s="90"/>
      <c r="BP1072" s="90"/>
      <c r="BQ1072" s="90"/>
      <c r="BR1072" s="90"/>
      <c r="BS1072" s="90"/>
      <c r="BT1072" s="90"/>
      <c r="BU1072" s="90"/>
      <c r="BV1072" s="90"/>
      <c r="BW1072" s="90"/>
      <c r="BX1072" s="90"/>
      <c r="BY1072" s="90"/>
      <c r="BZ1072" s="90"/>
      <c r="CA1072" s="90"/>
    </row>
    <row r="1073" spans="1:79" s="86" customFormat="1" x14ac:dyDescent="0.2">
      <c r="A1073" s="150"/>
      <c r="B1073" s="95"/>
      <c r="C1073" s="95"/>
      <c r="D1073" s="131"/>
      <c r="E1073" s="160"/>
      <c r="F1073" s="90"/>
      <c r="G1073" s="90"/>
      <c r="H1073" s="90"/>
      <c r="I1073" s="90"/>
      <c r="J1073" s="90"/>
      <c r="K1073" s="90"/>
      <c r="L1073" s="90"/>
      <c r="M1073" s="90"/>
      <c r="N1073" s="90"/>
      <c r="O1073" s="90"/>
      <c r="P1073" s="90"/>
      <c r="Q1073" s="90"/>
      <c r="R1073" s="90"/>
      <c r="S1073" s="90"/>
      <c r="T1073" s="90"/>
      <c r="U1073" s="90"/>
      <c r="V1073" s="90"/>
      <c r="W1073" s="90"/>
      <c r="X1073" s="90"/>
      <c r="Y1073" s="90"/>
      <c r="Z1073" s="90"/>
      <c r="AA1073" s="90"/>
      <c r="AB1073" s="90"/>
      <c r="AC1073" s="90"/>
      <c r="AD1073" s="90"/>
      <c r="AE1073" s="90"/>
      <c r="AF1073" s="90"/>
      <c r="AG1073" s="90"/>
      <c r="AH1073" s="90"/>
      <c r="AI1073" s="90"/>
      <c r="AJ1073" s="90"/>
      <c r="AK1073" s="90"/>
      <c r="AL1073" s="90"/>
      <c r="AM1073" s="90"/>
      <c r="AN1073" s="90"/>
      <c r="AO1073" s="90"/>
      <c r="AP1073" s="90"/>
      <c r="AQ1073" s="90"/>
      <c r="AR1073" s="90"/>
      <c r="AS1073" s="90"/>
      <c r="AT1073" s="90"/>
      <c r="AU1073" s="90"/>
      <c r="AV1073" s="90"/>
      <c r="AW1073" s="90"/>
      <c r="AX1073" s="90"/>
      <c r="AY1073" s="90"/>
      <c r="AZ1073" s="90"/>
      <c r="BA1073" s="90"/>
      <c r="BB1073" s="90"/>
      <c r="BC1073" s="90"/>
      <c r="BD1073" s="90"/>
      <c r="BE1073" s="90"/>
      <c r="BF1073" s="90"/>
      <c r="BG1073" s="90"/>
      <c r="BH1073" s="90"/>
      <c r="BI1073" s="90"/>
      <c r="BJ1073" s="90"/>
      <c r="BK1073" s="90"/>
      <c r="BL1073" s="90"/>
      <c r="BM1073" s="90"/>
      <c r="BN1073" s="90"/>
      <c r="BO1073" s="90"/>
      <c r="BP1073" s="90"/>
      <c r="BQ1073" s="90"/>
      <c r="BR1073" s="90"/>
      <c r="BS1073" s="90"/>
      <c r="BT1073" s="90"/>
      <c r="BU1073" s="90"/>
      <c r="BV1073" s="90"/>
      <c r="BW1073" s="90"/>
      <c r="BX1073" s="90"/>
      <c r="BY1073" s="90"/>
      <c r="BZ1073" s="90"/>
      <c r="CA1073" s="90"/>
    </row>
    <row r="1074" spans="1:79" s="86" customFormat="1" x14ac:dyDescent="0.2">
      <c r="A1074" s="150"/>
      <c r="B1074" s="95"/>
      <c r="C1074" s="95"/>
      <c r="D1074" s="131"/>
      <c r="E1074" s="160"/>
      <c r="F1074" s="90"/>
      <c r="G1074" s="90"/>
      <c r="H1074" s="90"/>
      <c r="I1074" s="90"/>
      <c r="J1074" s="90"/>
      <c r="K1074" s="90"/>
      <c r="L1074" s="90"/>
      <c r="M1074" s="90"/>
      <c r="N1074" s="90"/>
      <c r="O1074" s="90"/>
      <c r="P1074" s="90"/>
      <c r="Q1074" s="90"/>
      <c r="R1074" s="90"/>
      <c r="S1074" s="90"/>
      <c r="T1074" s="90"/>
      <c r="U1074" s="90"/>
      <c r="V1074" s="90"/>
      <c r="W1074" s="90"/>
      <c r="X1074" s="90"/>
      <c r="Y1074" s="90"/>
      <c r="Z1074" s="90"/>
      <c r="AA1074" s="90"/>
      <c r="AB1074" s="90"/>
      <c r="AC1074" s="90"/>
      <c r="AD1074" s="90"/>
      <c r="AE1074" s="90"/>
      <c r="AF1074" s="90"/>
      <c r="AG1074" s="90"/>
      <c r="AH1074" s="90"/>
      <c r="AI1074" s="90"/>
      <c r="AJ1074" s="90"/>
      <c r="AK1074" s="90"/>
      <c r="AL1074" s="90"/>
      <c r="AM1074" s="90"/>
      <c r="AN1074" s="90"/>
      <c r="AO1074" s="90"/>
      <c r="AP1074" s="90"/>
      <c r="AQ1074" s="90"/>
      <c r="AR1074" s="90"/>
      <c r="AS1074" s="90"/>
      <c r="AT1074" s="90"/>
      <c r="AU1074" s="90"/>
      <c r="AV1074" s="90"/>
      <c r="AW1074" s="90"/>
      <c r="AX1074" s="90"/>
      <c r="AY1074" s="90"/>
      <c r="AZ1074" s="90"/>
      <c r="BA1074" s="90"/>
      <c r="BB1074" s="90"/>
      <c r="BC1074" s="90"/>
      <c r="BD1074" s="90"/>
      <c r="BE1074" s="90"/>
      <c r="BF1074" s="90"/>
      <c r="BG1074" s="90"/>
      <c r="BH1074" s="90"/>
      <c r="BI1074" s="90"/>
      <c r="BJ1074" s="90"/>
      <c r="BK1074" s="90"/>
      <c r="BL1074" s="90"/>
      <c r="BM1074" s="90"/>
      <c r="BN1074" s="90"/>
      <c r="BO1074" s="90"/>
      <c r="BP1074" s="90"/>
      <c r="BQ1074" s="90"/>
      <c r="BR1074" s="90"/>
      <c r="BS1074" s="90"/>
      <c r="BT1074" s="90"/>
      <c r="BU1074" s="90"/>
      <c r="BV1074" s="90"/>
      <c r="BW1074" s="90"/>
      <c r="BX1074" s="90"/>
      <c r="BY1074" s="90"/>
      <c r="BZ1074" s="90"/>
      <c r="CA1074" s="90"/>
    </row>
    <row r="1075" spans="1:79" s="86" customFormat="1" x14ac:dyDescent="0.2">
      <c r="A1075" s="150"/>
      <c r="B1075" s="95"/>
      <c r="C1075" s="95"/>
      <c r="D1075" s="131"/>
      <c r="E1075" s="160"/>
      <c r="F1075" s="90"/>
      <c r="G1075" s="90"/>
      <c r="H1075" s="90"/>
      <c r="I1075" s="90"/>
      <c r="J1075" s="90"/>
      <c r="K1075" s="90"/>
      <c r="L1075" s="90"/>
      <c r="M1075" s="90"/>
      <c r="N1075" s="90"/>
      <c r="O1075" s="90"/>
      <c r="P1075" s="90"/>
      <c r="Q1075" s="90"/>
      <c r="R1075" s="90"/>
      <c r="S1075" s="90"/>
      <c r="T1075" s="90"/>
      <c r="U1075" s="90"/>
      <c r="V1075" s="90"/>
      <c r="W1075" s="90"/>
      <c r="X1075" s="90"/>
      <c r="Y1075" s="90"/>
      <c r="Z1075" s="90"/>
      <c r="AA1075" s="90"/>
      <c r="AB1075" s="90"/>
      <c r="AC1075" s="90"/>
      <c r="AD1075" s="90"/>
      <c r="AE1075" s="90"/>
      <c r="AF1075" s="90"/>
      <c r="AG1075" s="90"/>
      <c r="AH1075" s="90"/>
      <c r="AI1075" s="90"/>
      <c r="AJ1075" s="90"/>
      <c r="AK1075" s="90"/>
      <c r="AL1075" s="90"/>
      <c r="AM1075" s="90"/>
      <c r="AN1075" s="90"/>
      <c r="AO1075" s="90"/>
      <c r="AP1075" s="90"/>
      <c r="AQ1075" s="90"/>
      <c r="AR1075" s="90"/>
      <c r="AS1075" s="90"/>
      <c r="AT1075" s="90"/>
      <c r="AU1075" s="90"/>
      <c r="AV1075" s="90"/>
      <c r="AW1075" s="90"/>
      <c r="AX1075" s="90"/>
      <c r="AY1075" s="90"/>
      <c r="AZ1075" s="90"/>
      <c r="BA1075" s="90"/>
      <c r="BB1075" s="90"/>
      <c r="BC1075" s="90"/>
      <c r="BD1075" s="90"/>
      <c r="BE1075" s="90"/>
      <c r="BF1075" s="90"/>
      <c r="BG1075" s="90"/>
      <c r="BH1075" s="90"/>
      <c r="BI1075" s="90"/>
      <c r="BJ1075" s="90"/>
      <c r="BK1075" s="90"/>
      <c r="BL1075" s="90"/>
      <c r="BM1075" s="90"/>
      <c r="BN1075" s="90"/>
      <c r="BO1075" s="90"/>
      <c r="BP1075" s="90"/>
      <c r="BQ1075" s="90"/>
      <c r="BR1075" s="90"/>
      <c r="BS1075" s="90"/>
      <c r="BT1075" s="90"/>
      <c r="BU1075" s="90"/>
      <c r="BV1075" s="90"/>
      <c r="BW1075" s="90"/>
      <c r="BX1075" s="90"/>
      <c r="BY1075" s="90"/>
      <c r="BZ1075" s="90"/>
      <c r="CA1075" s="90"/>
    </row>
    <row r="1076" spans="1:79" s="86" customFormat="1" x14ac:dyDescent="0.2">
      <c r="A1076" s="150"/>
      <c r="B1076" s="95"/>
      <c r="C1076" s="95"/>
      <c r="D1076" s="131"/>
      <c r="E1076" s="160"/>
      <c r="F1076" s="90"/>
      <c r="G1076" s="90"/>
      <c r="H1076" s="90"/>
      <c r="I1076" s="90"/>
      <c r="J1076" s="90"/>
      <c r="K1076" s="90"/>
      <c r="L1076" s="90"/>
      <c r="M1076" s="90"/>
      <c r="N1076" s="90"/>
      <c r="O1076" s="90"/>
      <c r="P1076" s="90"/>
      <c r="Q1076" s="90"/>
      <c r="R1076" s="90"/>
      <c r="S1076" s="90"/>
      <c r="T1076" s="90"/>
      <c r="U1076" s="90"/>
      <c r="V1076" s="90"/>
      <c r="W1076" s="90"/>
      <c r="X1076" s="90"/>
      <c r="Y1076" s="90"/>
      <c r="Z1076" s="90"/>
      <c r="AA1076" s="90"/>
      <c r="AB1076" s="90"/>
      <c r="AC1076" s="90"/>
      <c r="AD1076" s="90"/>
      <c r="AE1076" s="90"/>
      <c r="AF1076" s="90"/>
      <c r="AG1076" s="90"/>
      <c r="AH1076" s="90"/>
      <c r="AI1076" s="90"/>
      <c r="AJ1076" s="90"/>
      <c r="AK1076" s="90"/>
      <c r="AL1076" s="90"/>
      <c r="AM1076" s="90"/>
      <c r="AN1076" s="90"/>
      <c r="AO1076" s="90"/>
      <c r="AP1076" s="90"/>
      <c r="AQ1076" s="90"/>
      <c r="AR1076" s="90"/>
      <c r="AS1076" s="90"/>
      <c r="AT1076" s="90"/>
      <c r="AU1076" s="90"/>
      <c r="AV1076" s="90"/>
      <c r="AW1076" s="90"/>
      <c r="AX1076" s="90"/>
      <c r="AY1076" s="90"/>
      <c r="AZ1076" s="90"/>
      <c r="BA1076" s="90"/>
      <c r="BB1076" s="90"/>
      <c r="BC1076" s="90"/>
      <c r="BD1076" s="90"/>
      <c r="BE1076" s="90"/>
      <c r="BF1076" s="90"/>
      <c r="BG1076" s="90"/>
      <c r="BH1076" s="90"/>
      <c r="BI1076" s="90"/>
      <c r="BJ1076" s="90"/>
      <c r="BK1076" s="90"/>
      <c r="BL1076" s="90"/>
      <c r="BM1076" s="90"/>
      <c r="BN1076" s="90"/>
      <c r="BO1076" s="90"/>
      <c r="BP1076" s="90"/>
      <c r="BQ1076" s="90"/>
      <c r="BR1076" s="90"/>
      <c r="BS1076" s="90"/>
      <c r="BT1076" s="90"/>
      <c r="BU1076" s="90"/>
      <c r="BV1076" s="90"/>
      <c r="BW1076" s="90"/>
      <c r="BX1076" s="90"/>
      <c r="BY1076" s="90"/>
      <c r="BZ1076" s="90"/>
      <c r="CA1076" s="90"/>
    </row>
    <row r="1077" spans="1:79" s="86" customFormat="1" x14ac:dyDescent="0.2">
      <c r="A1077" s="150"/>
      <c r="B1077" s="95"/>
      <c r="C1077" s="95"/>
      <c r="D1077" s="131"/>
      <c r="E1077" s="160"/>
      <c r="F1077" s="90"/>
      <c r="G1077" s="90"/>
      <c r="H1077" s="90"/>
      <c r="I1077" s="90"/>
      <c r="J1077" s="90"/>
      <c r="K1077" s="90"/>
      <c r="L1077" s="90"/>
      <c r="M1077" s="90"/>
      <c r="N1077" s="90"/>
      <c r="O1077" s="90"/>
      <c r="P1077" s="90"/>
      <c r="Q1077" s="90"/>
      <c r="R1077" s="90"/>
      <c r="S1077" s="90"/>
      <c r="T1077" s="90"/>
      <c r="U1077" s="90"/>
      <c r="V1077" s="90"/>
      <c r="W1077" s="90"/>
      <c r="X1077" s="90"/>
      <c r="Y1077" s="90"/>
      <c r="Z1077" s="90"/>
      <c r="AA1077" s="90"/>
      <c r="AB1077" s="90"/>
      <c r="AC1077" s="90"/>
      <c r="AD1077" s="90"/>
      <c r="AE1077" s="90"/>
      <c r="AF1077" s="90"/>
      <c r="AG1077" s="90"/>
      <c r="AH1077" s="90"/>
      <c r="AI1077" s="90"/>
      <c r="AJ1077" s="90"/>
      <c r="AK1077" s="90"/>
      <c r="AL1077" s="90"/>
      <c r="AM1077" s="90"/>
      <c r="AN1077" s="90"/>
      <c r="AO1077" s="90"/>
      <c r="AP1077" s="90"/>
      <c r="AQ1077" s="90"/>
      <c r="AR1077" s="90"/>
      <c r="AS1077" s="90"/>
      <c r="AT1077" s="90"/>
      <c r="AU1077" s="90"/>
      <c r="AV1077" s="90"/>
      <c r="AW1077" s="90"/>
      <c r="AX1077" s="90"/>
      <c r="AY1077" s="90"/>
      <c r="AZ1077" s="90"/>
      <c r="BA1077" s="90"/>
      <c r="BB1077" s="90"/>
      <c r="BC1077" s="90"/>
      <c r="BD1077" s="90"/>
      <c r="BE1077" s="90"/>
      <c r="BF1077" s="90"/>
      <c r="BG1077" s="90"/>
      <c r="BH1077" s="90"/>
      <c r="BI1077" s="90"/>
      <c r="BJ1077" s="90"/>
      <c r="BK1077" s="90"/>
      <c r="BL1077" s="90"/>
      <c r="BM1077" s="90"/>
      <c r="BN1077" s="90"/>
      <c r="BO1077" s="90"/>
      <c r="BP1077" s="90"/>
      <c r="BQ1077" s="90"/>
      <c r="BR1077" s="90"/>
      <c r="BS1077" s="90"/>
      <c r="BT1077" s="90"/>
      <c r="BU1077" s="90"/>
      <c r="BV1077" s="90"/>
      <c r="BW1077" s="90"/>
      <c r="BX1077" s="90"/>
      <c r="BY1077" s="90"/>
      <c r="BZ1077" s="90"/>
      <c r="CA1077" s="90"/>
    </row>
    <row r="1078" spans="1:79" s="86" customFormat="1" x14ac:dyDescent="0.2">
      <c r="A1078" s="150"/>
      <c r="B1078" s="95"/>
      <c r="C1078" s="95"/>
      <c r="D1078" s="131"/>
      <c r="E1078" s="160"/>
      <c r="F1078" s="90"/>
      <c r="G1078" s="90"/>
      <c r="H1078" s="90"/>
      <c r="I1078" s="90"/>
      <c r="J1078" s="90"/>
      <c r="K1078" s="90"/>
      <c r="L1078" s="90"/>
      <c r="M1078" s="90"/>
      <c r="N1078" s="90"/>
      <c r="O1078" s="90"/>
      <c r="P1078" s="90"/>
      <c r="Q1078" s="90"/>
      <c r="R1078" s="90"/>
      <c r="S1078" s="90"/>
      <c r="T1078" s="90"/>
      <c r="U1078" s="90"/>
      <c r="V1078" s="90"/>
      <c r="W1078" s="90"/>
      <c r="X1078" s="90"/>
      <c r="Y1078" s="90"/>
      <c r="Z1078" s="90"/>
      <c r="AA1078" s="90"/>
      <c r="AB1078" s="90"/>
      <c r="AC1078" s="90"/>
      <c r="AD1078" s="90"/>
      <c r="AE1078" s="90"/>
      <c r="AF1078" s="90"/>
      <c r="AG1078" s="90"/>
      <c r="AH1078" s="90"/>
      <c r="AI1078" s="90"/>
      <c r="AJ1078" s="90"/>
      <c r="AK1078" s="90"/>
      <c r="AL1078" s="90"/>
      <c r="AM1078" s="90"/>
      <c r="AN1078" s="90"/>
      <c r="AO1078" s="90"/>
      <c r="AP1078" s="90"/>
      <c r="AQ1078" s="90"/>
      <c r="AR1078" s="90"/>
      <c r="AS1078" s="90"/>
      <c r="AT1078" s="90"/>
      <c r="AU1078" s="90"/>
      <c r="AV1078" s="90"/>
      <c r="AW1078" s="90"/>
      <c r="AX1078" s="90"/>
      <c r="AY1078" s="90"/>
      <c r="AZ1078" s="90"/>
      <c r="BA1078" s="90"/>
      <c r="BB1078" s="90"/>
      <c r="BC1078" s="90"/>
      <c r="BD1078" s="90"/>
      <c r="BE1078" s="90"/>
      <c r="BF1078" s="90"/>
      <c r="BG1078" s="90"/>
      <c r="BH1078" s="90"/>
      <c r="BI1078" s="90"/>
      <c r="BJ1078" s="90"/>
      <c r="BK1078" s="90"/>
      <c r="BL1078" s="90"/>
      <c r="BM1078" s="90"/>
      <c r="BN1078" s="90"/>
      <c r="BO1078" s="90"/>
      <c r="BP1078" s="90"/>
      <c r="BQ1078" s="90"/>
      <c r="BR1078" s="90"/>
      <c r="BS1078" s="90"/>
      <c r="BT1078" s="90"/>
      <c r="BU1078" s="90"/>
      <c r="BV1078" s="90"/>
      <c r="BW1078" s="90"/>
      <c r="BX1078" s="90"/>
      <c r="BY1078" s="90"/>
      <c r="BZ1078" s="90"/>
      <c r="CA1078" s="90"/>
    </row>
    <row r="1079" spans="1:79" s="86" customFormat="1" x14ac:dyDescent="0.2">
      <c r="A1079" s="150"/>
      <c r="B1079" s="95"/>
      <c r="C1079" s="95"/>
      <c r="D1079" s="131"/>
      <c r="E1079" s="160"/>
      <c r="F1079" s="90"/>
      <c r="G1079" s="90"/>
      <c r="H1079" s="90"/>
      <c r="I1079" s="90"/>
      <c r="J1079" s="90"/>
      <c r="K1079" s="90"/>
      <c r="L1079" s="90"/>
      <c r="M1079" s="90"/>
      <c r="N1079" s="90"/>
      <c r="O1079" s="90"/>
      <c r="P1079" s="90"/>
      <c r="Q1079" s="90"/>
      <c r="R1079" s="90"/>
      <c r="S1079" s="90"/>
      <c r="T1079" s="90"/>
      <c r="U1079" s="90"/>
      <c r="V1079" s="90"/>
      <c r="W1079" s="90"/>
      <c r="X1079" s="90"/>
      <c r="Y1079" s="90"/>
      <c r="Z1079" s="90"/>
      <c r="AA1079" s="90"/>
      <c r="AB1079" s="90"/>
      <c r="AC1079" s="90"/>
      <c r="AD1079" s="90"/>
      <c r="AE1079" s="90"/>
      <c r="AF1079" s="90"/>
      <c r="AG1079" s="90"/>
      <c r="AH1079" s="90"/>
      <c r="AI1079" s="90"/>
      <c r="AJ1079" s="90"/>
      <c r="AK1079" s="90"/>
      <c r="AL1079" s="90"/>
      <c r="AM1079" s="90"/>
      <c r="AN1079" s="90"/>
      <c r="AO1079" s="90"/>
      <c r="AP1079" s="90"/>
      <c r="AQ1079" s="90"/>
      <c r="AR1079" s="90"/>
      <c r="AS1079" s="90"/>
      <c r="AT1079" s="90"/>
      <c r="AU1079" s="90"/>
      <c r="AV1079" s="90"/>
      <c r="AW1079" s="90"/>
      <c r="AX1079" s="90"/>
      <c r="AY1079" s="90"/>
      <c r="AZ1079" s="90"/>
      <c r="BA1079" s="90"/>
      <c r="BB1079" s="90"/>
      <c r="BC1079" s="90"/>
      <c r="BD1079" s="90"/>
      <c r="BE1079" s="90"/>
      <c r="BF1079" s="90"/>
      <c r="BG1079" s="90"/>
      <c r="BH1079" s="90"/>
      <c r="BI1079" s="90"/>
      <c r="BJ1079" s="90"/>
      <c r="BK1079" s="90"/>
      <c r="BL1079" s="90"/>
      <c r="BM1079" s="90"/>
      <c r="BN1079" s="90"/>
      <c r="BO1079" s="90"/>
      <c r="BP1079" s="90"/>
      <c r="BQ1079" s="90"/>
      <c r="BR1079" s="90"/>
      <c r="BS1079" s="90"/>
      <c r="BT1079" s="90"/>
      <c r="BU1079" s="90"/>
      <c r="BV1079" s="90"/>
      <c r="BW1079" s="90"/>
      <c r="BX1079" s="90"/>
      <c r="BY1079" s="90"/>
      <c r="BZ1079" s="90"/>
      <c r="CA1079" s="90"/>
    </row>
    <row r="1080" spans="1:79" s="86" customFormat="1" x14ac:dyDescent="0.2">
      <c r="A1080" s="150"/>
      <c r="B1080" s="95"/>
      <c r="C1080" s="95"/>
      <c r="D1080" s="131"/>
      <c r="E1080" s="160"/>
      <c r="F1080" s="90"/>
      <c r="G1080" s="90"/>
      <c r="H1080" s="90"/>
      <c r="I1080" s="90"/>
      <c r="J1080" s="90"/>
      <c r="K1080" s="90"/>
      <c r="L1080" s="90"/>
      <c r="M1080" s="90"/>
      <c r="N1080" s="90"/>
      <c r="O1080" s="90"/>
      <c r="P1080" s="90"/>
      <c r="Q1080" s="90"/>
      <c r="R1080" s="90"/>
      <c r="S1080" s="90"/>
      <c r="T1080" s="90"/>
      <c r="U1080" s="90"/>
      <c r="V1080" s="90"/>
      <c r="W1080" s="90"/>
      <c r="X1080" s="90"/>
      <c r="Y1080" s="90"/>
      <c r="Z1080" s="90"/>
      <c r="AA1080" s="90"/>
      <c r="AB1080" s="90"/>
      <c r="AC1080" s="90"/>
      <c r="AD1080" s="90"/>
      <c r="AE1080" s="90"/>
      <c r="AF1080" s="90"/>
      <c r="AG1080" s="90"/>
      <c r="AH1080" s="90"/>
      <c r="AI1080" s="90"/>
      <c r="AJ1080" s="90"/>
      <c r="AK1080" s="90"/>
      <c r="AL1080" s="90"/>
      <c r="AM1080" s="90"/>
      <c r="AN1080" s="90"/>
      <c r="AO1080" s="90"/>
      <c r="AP1080" s="90"/>
      <c r="AQ1080" s="90"/>
      <c r="AR1080" s="90"/>
      <c r="AS1080" s="90"/>
      <c r="AT1080" s="90"/>
      <c r="AU1080" s="90"/>
      <c r="AV1080" s="90"/>
      <c r="AW1080" s="90"/>
      <c r="AX1080" s="90"/>
      <c r="AY1080" s="90"/>
      <c r="AZ1080" s="90"/>
      <c r="BA1080" s="90"/>
      <c r="BB1080" s="90"/>
      <c r="BC1080" s="90"/>
      <c r="BD1080" s="90"/>
      <c r="BE1080" s="90"/>
      <c r="BF1080" s="90"/>
      <c r="BG1080" s="90"/>
      <c r="BH1080" s="90"/>
      <c r="BI1080" s="90"/>
      <c r="BJ1080" s="90"/>
      <c r="BK1080" s="90"/>
      <c r="BL1080" s="90"/>
      <c r="BM1080" s="90"/>
      <c r="BN1080" s="90"/>
      <c r="BO1080" s="90"/>
      <c r="BP1080" s="90"/>
      <c r="BQ1080" s="90"/>
      <c r="BR1080" s="90"/>
      <c r="BS1080" s="90"/>
      <c r="BT1080" s="90"/>
      <c r="BU1080" s="90"/>
      <c r="BV1080" s="90"/>
      <c r="BW1080" s="90"/>
      <c r="BX1080" s="90"/>
      <c r="BY1080" s="90"/>
      <c r="BZ1080" s="90"/>
      <c r="CA1080" s="90"/>
    </row>
    <row r="1081" spans="1:79" s="86" customFormat="1" x14ac:dyDescent="0.2">
      <c r="A1081" s="150"/>
      <c r="B1081" s="95"/>
      <c r="C1081" s="95"/>
      <c r="D1081" s="131"/>
      <c r="E1081" s="160"/>
      <c r="F1081" s="90"/>
      <c r="G1081" s="90"/>
      <c r="H1081" s="90"/>
      <c r="I1081" s="90"/>
      <c r="J1081" s="90"/>
      <c r="K1081" s="90"/>
      <c r="L1081" s="90"/>
      <c r="M1081" s="90"/>
      <c r="N1081" s="90"/>
      <c r="O1081" s="90"/>
      <c r="P1081" s="90"/>
      <c r="Q1081" s="90"/>
      <c r="R1081" s="90"/>
      <c r="S1081" s="90"/>
      <c r="T1081" s="90"/>
      <c r="U1081" s="90"/>
      <c r="V1081" s="90"/>
      <c r="W1081" s="90"/>
      <c r="X1081" s="90"/>
      <c r="Y1081" s="90"/>
      <c r="Z1081" s="90"/>
      <c r="AA1081" s="90"/>
      <c r="AB1081" s="90"/>
      <c r="AC1081" s="90"/>
      <c r="AD1081" s="90"/>
      <c r="AE1081" s="90"/>
      <c r="AF1081" s="90"/>
      <c r="AG1081" s="90"/>
      <c r="AH1081" s="90"/>
      <c r="AI1081" s="90"/>
      <c r="AJ1081" s="90"/>
      <c r="AK1081" s="90"/>
      <c r="AL1081" s="90"/>
      <c r="AM1081" s="90"/>
      <c r="AN1081" s="90"/>
      <c r="AO1081" s="90"/>
      <c r="AP1081" s="90"/>
      <c r="AQ1081" s="90"/>
      <c r="AR1081" s="90"/>
      <c r="AS1081" s="90"/>
      <c r="AT1081" s="90"/>
      <c r="AU1081" s="90"/>
      <c r="AV1081" s="90"/>
      <c r="AW1081" s="90"/>
      <c r="AX1081" s="90"/>
      <c r="AY1081" s="90"/>
      <c r="AZ1081" s="90"/>
      <c r="BA1081" s="90"/>
      <c r="BB1081" s="90"/>
      <c r="BC1081" s="90"/>
      <c r="BD1081" s="90"/>
      <c r="BE1081" s="90"/>
      <c r="BF1081" s="90"/>
      <c r="BG1081" s="90"/>
      <c r="BH1081" s="90"/>
      <c r="BI1081" s="90"/>
      <c r="BJ1081" s="90"/>
      <c r="BK1081" s="90"/>
      <c r="BL1081" s="90"/>
      <c r="BM1081" s="90"/>
      <c r="BN1081" s="90"/>
      <c r="BO1081" s="90"/>
      <c r="BP1081" s="90"/>
      <c r="BQ1081" s="90"/>
      <c r="BR1081" s="90"/>
      <c r="BS1081" s="90"/>
      <c r="BT1081" s="90"/>
      <c r="BU1081" s="90"/>
      <c r="BV1081" s="90"/>
      <c r="BW1081" s="90"/>
      <c r="BX1081" s="90"/>
      <c r="BY1081" s="90"/>
      <c r="BZ1081" s="90"/>
      <c r="CA1081" s="90"/>
    </row>
    <row r="1082" spans="1:79" s="86" customFormat="1" x14ac:dyDescent="0.2">
      <c r="A1082" s="150"/>
      <c r="B1082" s="95"/>
      <c r="C1082" s="95"/>
      <c r="D1082" s="131"/>
      <c r="E1082" s="160"/>
      <c r="F1082" s="90"/>
      <c r="G1082" s="90"/>
      <c r="H1082" s="90"/>
      <c r="I1082" s="90"/>
      <c r="J1082" s="90"/>
      <c r="K1082" s="90"/>
      <c r="L1082" s="90"/>
      <c r="M1082" s="90"/>
      <c r="N1082" s="90"/>
      <c r="O1082" s="90"/>
      <c r="P1082" s="90"/>
      <c r="Q1082" s="90"/>
      <c r="R1082" s="90"/>
      <c r="S1082" s="90"/>
      <c r="T1082" s="90"/>
      <c r="U1082" s="90"/>
      <c r="V1082" s="90"/>
      <c r="W1082" s="90"/>
      <c r="X1082" s="90"/>
      <c r="Y1082" s="90"/>
      <c r="Z1082" s="90"/>
      <c r="AA1082" s="90"/>
      <c r="AB1082" s="90"/>
      <c r="AC1082" s="90"/>
      <c r="AD1082" s="90"/>
      <c r="AE1082" s="90"/>
      <c r="AF1082" s="90"/>
      <c r="AG1082" s="90"/>
      <c r="AH1082" s="90"/>
      <c r="AI1082" s="90"/>
      <c r="AJ1082" s="90"/>
      <c r="AK1082" s="90"/>
      <c r="AL1082" s="90"/>
      <c r="AM1082" s="90"/>
      <c r="AN1082" s="90"/>
      <c r="AO1082" s="90"/>
      <c r="AP1082" s="90"/>
      <c r="AQ1082" s="90"/>
      <c r="AR1082" s="90"/>
      <c r="AS1082" s="90"/>
      <c r="AT1082" s="90"/>
      <c r="AU1082" s="90"/>
      <c r="AV1082" s="90"/>
      <c r="AW1082" s="90"/>
      <c r="AX1082" s="90"/>
      <c r="AY1082" s="90"/>
      <c r="AZ1082" s="90"/>
      <c r="BA1082" s="90"/>
      <c r="BB1082" s="90"/>
      <c r="BC1082" s="90"/>
      <c r="BD1082" s="90"/>
      <c r="BE1082" s="90"/>
      <c r="BF1082" s="90"/>
      <c r="BG1082" s="90"/>
      <c r="BH1082" s="90"/>
      <c r="BI1082" s="90"/>
      <c r="BJ1082" s="90"/>
      <c r="BK1082" s="90"/>
      <c r="BL1082" s="90"/>
      <c r="BM1082" s="90"/>
      <c r="BN1082" s="90"/>
      <c r="BO1082" s="90"/>
      <c r="BP1082" s="90"/>
      <c r="BQ1082" s="90"/>
      <c r="BR1082" s="90"/>
      <c r="BS1082" s="90"/>
      <c r="BT1082" s="90"/>
      <c r="BU1082" s="90"/>
      <c r="BV1082" s="90"/>
      <c r="BW1082" s="90"/>
      <c r="BX1082" s="90"/>
      <c r="BY1082" s="90"/>
      <c r="BZ1082" s="90"/>
      <c r="CA1082" s="90"/>
    </row>
    <row r="1083" spans="1:79" s="86" customFormat="1" x14ac:dyDescent="0.2">
      <c r="A1083" s="150"/>
      <c r="B1083" s="95"/>
      <c r="C1083" s="95"/>
      <c r="D1083" s="131"/>
      <c r="E1083" s="160"/>
      <c r="F1083" s="90"/>
      <c r="G1083" s="90"/>
      <c r="H1083" s="90"/>
      <c r="I1083" s="90"/>
      <c r="J1083" s="90"/>
      <c r="K1083" s="90"/>
      <c r="L1083" s="90"/>
      <c r="M1083" s="90"/>
      <c r="N1083" s="90"/>
      <c r="O1083" s="90"/>
      <c r="P1083" s="90"/>
      <c r="Q1083" s="90"/>
      <c r="R1083" s="90"/>
      <c r="S1083" s="90"/>
      <c r="T1083" s="90"/>
      <c r="U1083" s="90"/>
      <c r="V1083" s="90"/>
      <c r="W1083" s="90"/>
      <c r="X1083" s="90"/>
      <c r="Y1083" s="90"/>
      <c r="Z1083" s="90"/>
      <c r="AA1083" s="90"/>
      <c r="AB1083" s="90"/>
      <c r="AC1083" s="90"/>
      <c r="AD1083" s="90"/>
      <c r="AE1083" s="90"/>
      <c r="AF1083" s="90"/>
      <c r="AG1083" s="90"/>
      <c r="AH1083" s="90"/>
      <c r="AI1083" s="90"/>
      <c r="AJ1083" s="90"/>
      <c r="AK1083" s="90"/>
      <c r="AL1083" s="90"/>
      <c r="AM1083" s="90"/>
      <c r="AN1083" s="90"/>
      <c r="AO1083" s="90"/>
      <c r="AP1083" s="90"/>
      <c r="AQ1083" s="90"/>
      <c r="AR1083" s="90"/>
      <c r="AS1083" s="90"/>
      <c r="AT1083" s="90"/>
      <c r="AU1083" s="90"/>
      <c r="AV1083" s="90"/>
      <c r="AW1083" s="90"/>
      <c r="AX1083" s="90"/>
      <c r="AY1083" s="90"/>
      <c r="AZ1083" s="90"/>
      <c r="BA1083" s="90"/>
      <c r="BB1083" s="90"/>
      <c r="BC1083" s="90"/>
      <c r="BD1083" s="90"/>
      <c r="BE1083" s="90"/>
      <c r="BF1083" s="90"/>
      <c r="BG1083" s="90"/>
      <c r="BH1083" s="90"/>
      <c r="BI1083" s="90"/>
      <c r="BJ1083" s="90"/>
      <c r="BK1083" s="90"/>
      <c r="BL1083" s="90"/>
      <c r="BM1083" s="90"/>
      <c r="BN1083" s="90"/>
      <c r="BO1083" s="90"/>
      <c r="BP1083" s="90"/>
      <c r="BQ1083" s="90"/>
      <c r="BR1083" s="90"/>
      <c r="BS1083" s="90"/>
      <c r="BT1083" s="90"/>
      <c r="BU1083" s="90"/>
      <c r="BV1083" s="90"/>
      <c r="BW1083" s="90"/>
      <c r="BX1083" s="90"/>
      <c r="BY1083" s="90"/>
      <c r="BZ1083" s="90"/>
      <c r="CA1083" s="90"/>
    </row>
    <row r="1084" spans="1:79" s="86" customFormat="1" x14ac:dyDescent="0.2">
      <c r="A1084" s="150"/>
      <c r="B1084" s="95"/>
      <c r="C1084" s="95"/>
      <c r="D1084" s="131"/>
      <c r="E1084" s="160"/>
      <c r="F1084" s="90"/>
      <c r="G1084" s="90"/>
      <c r="H1084" s="90"/>
      <c r="I1084" s="90"/>
      <c r="J1084" s="90"/>
      <c r="K1084" s="90"/>
      <c r="L1084" s="90"/>
      <c r="M1084" s="90"/>
      <c r="N1084" s="90"/>
      <c r="O1084" s="90"/>
      <c r="P1084" s="90"/>
      <c r="Q1084" s="90"/>
      <c r="R1084" s="90"/>
      <c r="S1084" s="90"/>
      <c r="T1084" s="90"/>
      <c r="U1084" s="90"/>
      <c r="V1084" s="90"/>
      <c r="W1084" s="90"/>
      <c r="X1084" s="90"/>
      <c r="Y1084" s="90"/>
      <c r="Z1084" s="90"/>
      <c r="AA1084" s="90"/>
      <c r="AB1084" s="90"/>
      <c r="AC1084" s="90"/>
      <c r="AD1084" s="90"/>
      <c r="AE1084" s="90"/>
      <c r="AF1084" s="90"/>
      <c r="AG1084" s="90"/>
      <c r="AH1084" s="90"/>
      <c r="AI1084" s="90"/>
      <c r="AJ1084" s="90"/>
      <c r="AK1084" s="90"/>
      <c r="AL1084" s="90"/>
      <c r="AM1084" s="90"/>
      <c r="AN1084" s="90"/>
      <c r="AO1084" s="90"/>
      <c r="AP1084" s="90"/>
      <c r="AQ1084" s="90"/>
      <c r="AR1084" s="90"/>
      <c r="AS1084" s="90"/>
      <c r="AT1084" s="90"/>
      <c r="AU1084" s="90"/>
      <c r="AV1084" s="90"/>
      <c r="AW1084" s="90"/>
      <c r="AX1084" s="90"/>
      <c r="AY1084" s="90"/>
      <c r="AZ1084" s="90"/>
      <c r="BA1084" s="90"/>
      <c r="BB1084" s="90"/>
      <c r="BC1084" s="90"/>
      <c r="BD1084" s="90"/>
      <c r="BE1084" s="90"/>
      <c r="BF1084" s="90"/>
      <c r="BG1084" s="90"/>
      <c r="BH1084" s="90"/>
      <c r="BI1084" s="90"/>
      <c r="BJ1084" s="90"/>
      <c r="BK1084" s="90"/>
      <c r="BL1084" s="90"/>
      <c r="BM1084" s="90"/>
      <c r="BN1084" s="90"/>
      <c r="BO1084" s="90"/>
      <c r="BP1084" s="90"/>
      <c r="BQ1084" s="90"/>
      <c r="BR1084" s="90"/>
      <c r="BS1084" s="90"/>
      <c r="BT1084" s="90"/>
      <c r="BU1084" s="90"/>
      <c r="BV1084" s="90"/>
      <c r="BW1084" s="90"/>
      <c r="BX1084" s="90"/>
      <c r="BY1084" s="90"/>
      <c r="BZ1084" s="90"/>
      <c r="CA1084" s="90"/>
    </row>
    <row r="1085" spans="1:79" s="86" customFormat="1" x14ac:dyDescent="0.2">
      <c r="A1085" s="150"/>
      <c r="B1085" s="95"/>
      <c r="C1085" s="95"/>
      <c r="D1085" s="131"/>
      <c r="E1085" s="160"/>
      <c r="F1085" s="90"/>
      <c r="G1085" s="90"/>
      <c r="H1085" s="90"/>
      <c r="I1085" s="90"/>
      <c r="J1085" s="90"/>
      <c r="K1085" s="90"/>
      <c r="L1085" s="90"/>
      <c r="M1085" s="90"/>
      <c r="N1085" s="90"/>
      <c r="O1085" s="90"/>
      <c r="P1085" s="90"/>
      <c r="Q1085" s="90"/>
      <c r="R1085" s="90"/>
      <c r="S1085" s="90"/>
      <c r="T1085" s="90"/>
      <c r="U1085" s="90"/>
      <c r="V1085" s="90"/>
      <c r="W1085" s="90"/>
      <c r="X1085" s="90"/>
      <c r="Y1085" s="90"/>
      <c r="Z1085" s="90"/>
      <c r="AA1085" s="90"/>
      <c r="AB1085" s="90"/>
      <c r="AC1085" s="90"/>
      <c r="AD1085" s="90"/>
      <c r="AE1085" s="90"/>
      <c r="AF1085" s="90"/>
      <c r="AG1085" s="90"/>
      <c r="AH1085" s="90"/>
      <c r="AI1085" s="90"/>
      <c r="AJ1085" s="90"/>
      <c r="AK1085" s="90"/>
      <c r="AL1085" s="90"/>
      <c r="AM1085" s="90"/>
      <c r="AN1085" s="90"/>
      <c r="AO1085" s="90"/>
      <c r="AP1085" s="90"/>
      <c r="AQ1085" s="90"/>
      <c r="AR1085" s="90"/>
      <c r="AS1085" s="90"/>
      <c r="AT1085" s="90"/>
      <c r="AU1085" s="90"/>
      <c r="AV1085" s="90"/>
      <c r="AW1085" s="90"/>
      <c r="AX1085" s="90"/>
      <c r="AY1085" s="90"/>
      <c r="AZ1085" s="90"/>
      <c r="BA1085" s="90"/>
      <c r="BB1085" s="90"/>
      <c r="BC1085" s="90"/>
      <c r="BD1085" s="90"/>
      <c r="BE1085" s="90"/>
      <c r="BF1085" s="90"/>
      <c r="BG1085" s="90"/>
      <c r="BH1085" s="90"/>
      <c r="BI1085" s="90"/>
      <c r="BJ1085" s="90"/>
      <c r="BK1085" s="90"/>
      <c r="BL1085" s="90"/>
      <c r="BM1085" s="90"/>
      <c r="BN1085" s="90"/>
      <c r="BO1085" s="90"/>
      <c r="BP1085" s="90"/>
      <c r="BQ1085" s="90"/>
      <c r="BR1085" s="90"/>
      <c r="BS1085" s="90"/>
      <c r="BT1085" s="90"/>
      <c r="BU1085" s="90"/>
      <c r="BV1085" s="90"/>
      <c r="BW1085" s="90"/>
      <c r="BX1085" s="90"/>
      <c r="BY1085" s="90"/>
      <c r="BZ1085" s="90"/>
      <c r="CA1085" s="90"/>
    </row>
    <row r="1086" spans="1:79" s="86" customFormat="1" x14ac:dyDescent="0.2">
      <c r="A1086" s="150"/>
      <c r="B1086" s="95"/>
      <c r="C1086" s="95"/>
      <c r="D1086" s="131"/>
      <c r="E1086" s="160"/>
      <c r="F1086" s="90"/>
      <c r="G1086" s="90"/>
      <c r="H1086" s="90"/>
      <c r="I1086" s="90"/>
      <c r="J1086" s="90"/>
      <c r="K1086" s="90"/>
      <c r="L1086" s="90"/>
      <c r="M1086" s="90"/>
      <c r="N1086" s="90"/>
      <c r="O1086" s="90"/>
      <c r="P1086" s="90"/>
      <c r="Q1086" s="90"/>
      <c r="R1086" s="90"/>
      <c r="S1086" s="90"/>
      <c r="T1086" s="90"/>
      <c r="U1086" s="90"/>
      <c r="V1086" s="90"/>
      <c r="W1086" s="90"/>
      <c r="X1086" s="90"/>
      <c r="Y1086" s="90"/>
      <c r="Z1086" s="90"/>
      <c r="AA1086" s="90"/>
      <c r="AB1086" s="90"/>
      <c r="AC1086" s="90"/>
      <c r="AD1086" s="90"/>
      <c r="AE1086" s="90"/>
      <c r="AF1086" s="90"/>
      <c r="AG1086" s="90"/>
      <c r="AH1086" s="90"/>
      <c r="AI1086" s="90"/>
      <c r="AJ1086" s="90"/>
      <c r="AK1086" s="90"/>
      <c r="AL1086" s="90"/>
      <c r="AM1086" s="90"/>
      <c r="AN1086" s="90"/>
      <c r="AO1086" s="90"/>
      <c r="AP1086" s="90"/>
      <c r="AQ1086" s="90"/>
      <c r="AR1086" s="90"/>
      <c r="AS1086" s="90"/>
      <c r="AT1086" s="90"/>
      <c r="AU1086" s="90"/>
      <c r="AV1086" s="90"/>
      <c r="AW1086" s="90"/>
      <c r="AX1086" s="90"/>
      <c r="AY1086" s="90"/>
      <c r="AZ1086" s="90"/>
      <c r="BA1086" s="90"/>
      <c r="BB1086" s="90"/>
      <c r="BC1086" s="90"/>
      <c r="BD1086" s="90"/>
      <c r="BE1086" s="90"/>
      <c r="BF1086" s="90"/>
      <c r="BG1086" s="90"/>
      <c r="BH1086" s="90"/>
      <c r="BI1086" s="90"/>
      <c r="BJ1086" s="90"/>
      <c r="BK1086" s="90"/>
      <c r="BL1086" s="90"/>
      <c r="BM1086" s="90"/>
      <c r="BN1086" s="90"/>
      <c r="BO1086" s="90"/>
      <c r="BP1086" s="90"/>
      <c r="BQ1086" s="90"/>
      <c r="BR1086" s="90"/>
      <c r="BS1086" s="90"/>
      <c r="BT1086" s="90"/>
      <c r="BU1086" s="90"/>
      <c r="BV1086" s="90"/>
      <c r="BW1086" s="90"/>
      <c r="BX1086" s="90"/>
      <c r="BY1086" s="90"/>
      <c r="BZ1086" s="90"/>
      <c r="CA1086" s="90"/>
    </row>
    <row r="1087" spans="1:79" s="86" customFormat="1" x14ac:dyDescent="0.2">
      <c r="A1087" s="150"/>
      <c r="B1087" s="95"/>
      <c r="C1087" s="95"/>
      <c r="D1087" s="131"/>
      <c r="E1087" s="160"/>
      <c r="F1087" s="90"/>
      <c r="G1087" s="90"/>
      <c r="H1087" s="90"/>
      <c r="I1087" s="90"/>
      <c r="J1087" s="90"/>
      <c r="K1087" s="90"/>
      <c r="L1087" s="90"/>
      <c r="M1087" s="90"/>
      <c r="N1087" s="90"/>
      <c r="O1087" s="90"/>
      <c r="P1087" s="90"/>
      <c r="Q1087" s="90"/>
      <c r="R1087" s="90"/>
      <c r="S1087" s="90"/>
      <c r="T1087" s="90"/>
      <c r="U1087" s="90"/>
      <c r="V1087" s="90"/>
      <c r="W1087" s="90"/>
      <c r="X1087" s="90"/>
      <c r="Y1087" s="90"/>
      <c r="Z1087" s="90"/>
      <c r="AA1087" s="90"/>
      <c r="AB1087" s="90"/>
      <c r="AC1087" s="90"/>
      <c r="AD1087" s="90"/>
      <c r="AE1087" s="90"/>
      <c r="AF1087" s="90"/>
      <c r="AG1087" s="90"/>
      <c r="AH1087" s="90"/>
      <c r="AI1087" s="90"/>
      <c r="AJ1087" s="90"/>
      <c r="AK1087" s="90"/>
      <c r="AL1087" s="90"/>
      <c r="AM1087" s="90"/>
      <c r="AN1087" s="90"/>
      <c r="AO1087" s="90"/>
      <c r="AP1087" s="90"/>
      <c r="AQ1087" s="90"/>
      <c r="AR1087" s="90"/>
      <c r="AS1087" s="90"/>
      <c r="AT1087" s="90"/>
      <c r="AU1087" s="90"/>
      <c r="AV1087" s="90"/>
      <c r="AW1087" s="90"/>
      <c r="AX1087" s="90"/>
      <c r="AY1087" s="90"/>
      <c r="AZ1087" s="90"/>
      <c r="BA1087" s="90"/>
      <c r="BB1087" s="90"/>
      <c r="BC1087" s="90"/>
      <c r="BD1087" s="90"/>
      <c r="BE1087" s="90"/>
      <c r="BF1087" s="90"/>
      <c r="BG1087" s="90"/>
      <c r="BH1087" s="90"/>
      <c r="BI1087" s="90"/>
      <c r="BJ1087" s="90"/>
      <c r="BK1087" s="90"/>
      <c r="BL1087" s="90"/>
      <c r="BM1087" s="90"/>
      <c r="BN1087" s="90"/>
      <c r="BO1087" s="90"/>
      <c r="BP1087" s="90"/>
      <c r="BQ1087" s="90"/>
      <c r="BR1087" s="90"/>
      <c r="BS1087" s="90"/>
      <c r="BT1087" s="90"/>
      <c r="BU1087" s="90"/>
      <c r="BV1087" s="90"/>
      <c r="BW1087" s="90"/>
      <c r="BX1087" s="90"/>
      <c r="BY1087" s="90"/>
      <c r="BZ1087" s="90"/>
      <c r="CA1087" s="90"/>
    </row>
    <row r="1088" spans="1:79" s="86" customFormat="1" x14ac:dyDescent="0.2">
      <c r="A1088" s="150"/>
      <c r="B1088" s="95"/>
      <c r="C1088" s="95"/>
      <c r="D1088" s="131"/>
      <c r="E1088" s="160"/>
      <c r="F1088" s="90"/>
      <c r="G1088" s="90"/>
      <c r="H1088" s="90"/>
      <c r="I1088" s="90"/>
      <c r="J1088" s="90"/>
      <c r="K1088" s="90"/>
      <c r="L1088" s="90"/>
      <c r="M1088" s="90"/>
      <c r="N1088" s="90"/>
      <c r="O1088" s="90"/>
      <c r="P1088" s="90"/>
      <c r="Q1088" s="90"/>
      <c r="R1088" s="90"/>
      <c r="S1088" s="90"/>
      <c r="T1088" s="90"/>
      <c r="U1088" s="90"/>
      <c r="V1088" s="90"/>
      <c r="W1088" s="90"/>
      <c r="X1088" s="90"/>
      <c r="Y1088" s="90"/>
      <c r="Z1088" s="90"/>
      <c r="AA1088" s="90"/>
      <c r="AB1088" s="90"/>
      <c r="AC1088" s="90"/>
      <c r="AD1088" s="90"/>
      <c r="AE1088" s="90"/>
      <c r="AF1088" s="90"/>
      <c r="AG1088" s="90"/>
      <c r="AH1088" s="90"/>
      <c r="AI1088" s="90"/>
      <c r="AJ1088" s="90"/>
      <c r="AK1088" s="90"/>
      <c r="AL1088" s="90"/>
      <c r="AM1088" s="90"/>
      <c r="AN1088" s="90"/>
      <c r="AO1088" s="90"/>
      <c r="AP1088" s="90"/>
      <c r="AQ1088" s="90"/>
      <c r="AR1088" s="90"/>
      <c r="AS1088" s="90"/>
      <c r="AT1088" s="90"/>
      <c r="AU1088" s="90"/>
      <c r="AV1088" s="90"/>
      <c r="AW1088" s="90"/>
      <c r="AX1088" s="90"/>
      <c r="AY1088" s="90"/>
      <c r="AZ1088" s="90"/>
      <c r="BA1088" s="90"/>
      <c r="BB1088" s="90"/>
      <c r="BC1088" s="90"/>
      <c r="BD1088" s="90"/>
      <c r="BE1088" s="90"/>
      <c r="BF1088" s="90"/>
      <c r="BG1088" s="90"/>
      <c r="BH1088" s="90"/>
      <c r="BI1088" s="90"/>
      <c r="BJ1088" s="90"/>
      <c r="BK1088" s="90"/>
      <c r="BL1088" s="90"/>
      <c r="BM1088" s="90"/>
      <c r="BN1088" s="90"/>
      <c r="BO1088" s="90"/>
      <c r="BP1088" s="90"/>
      <c r="BQ1088" s="90"/>
      <c r="BR1088" s="90"/>
      <c r="BS1088" s="90"/>
      <c r="BT1088" s="90"/>
      <c r="BU1088" s="90"/>
      <c r="BV1088" s="90"/>
      <c r="BW1088" s="90"/>
      <c r="BX1088" s="90"/>
      <c r="BY1088" s="90"/>
      <c r="BZ1088" s="90"/>
      <c r="CA1088" s="90"/>
    </row>
    <row r="1089" spans="1:79" s="86" customFormat="1" x14ac:dyDescent="0.2">
      <c r="A1089" s="150"/>
      <c r="B1089" s="95"/>
      <c r="C1089" s="95"/>
      <c r="D1089" s="131"/>
      <c r="E1089" s="160"/>
      <c r="F1089" s="90"/>
      <c r="G1089" s="90"/>
      <c r="H1089" s="90"/>
      <c r="I1089" s="90"/>
      <c r="J1089" s="90"/>
      <c r="K1089" s="90"/>
      <c r="L1089" s="90"/>
      <c r="M1089" s="90"/>
      <c r="N1089" s="90"/>
      <c r="O1089" s="90"/>
      <c r="P1089" s="90"/>
      <c r="Q1089" s="90"/>
      <c r="R1089" s="90"/>
      <c r="S1089" s="90"/>
      <c r="T1089" s="90"/>
      <c r="U1089" s="90"/>
      <c r="V1089" s="90"/>
      <c r="W1089" s="90"/>
      <c r="X1089" s="90"/>
      <c r="Y1089" s="90"/>
      <c r="Z1089" s="90"/>
      <c r="AA1089" s="90"/>
      <c r="AB1089" s="90"/>
      <c r="AC1089" s="90"/>
      <c r="AD1089" s="90"/>
      <c r="AE1089" s="90"/>
      <c r="AF1089" s="90"/>
      <c r="AG1089" s="90"/>
      <c r="AH1089" s="90"/>
      <c r="AI1089" s="90"/>
      <c r="AJ1089" s="90"/>
      <c r="AK1089" s="90"/>
      <c r="AL1089" s="90"/>
      <c r="AM1089" s="90"/>
      <c r="AN1089" s="90"/>
      <c r="AO1089" s="90"/>
      <c r="AP1089" s="90"/>
      <c r="AQ1089" s="90"/>
      <c r="AR1089" s="90"/>
      <c r="AS1089" s="90"/>
      <c r="AT1089" s="90"/>
      <c r="AU1089" s="90"/>
      <c r="AV1089" s="90"/>
      <c r="AW1089" s="90"/>
      <c r="AX1089" s="90"/>
      <c r="AY1089" s="90"/>
      <c r="AZ1089" s="90"/>
      <c r="BA1089" s="90"/>
      <c r="BB1089" s="90"/>
      <c r="BC1089" s="90"/>
      <c r="BD1089" s="90"/>
      <c r="BE1089" s="90"/>
      <c r="BF1089" s="90"/>
      <c r="BG1089" s="90"/>
      <c r="BH1089" s="90"/>
      <c r="BI1089" s="90"/>
      <c r="BJ1089" s="90"/>
      <c r="BK1089" s="90"/>
      <c r="BL1089" s="90"/>
      <c r="BM1089" s="90"/>
      <c r="BN1089" s="90"/>
      <c r="BO1089" s="90"/>
      <c r="BP1089" s="90"/>
      <c r="BQ1089" s="90"/>
      <c r="BR1089" s="90"/>
      <c r="BS1089" s="90"/>
      <c r="BT1089" s="90"/>
      <c r="BU1089" s="90"/>
      <c r="BV1089" s="90"/>
      <c r="BW1089" s="90"/>
      <c r="BX1089" s="90"/>
      <c r="BY1089" s="90"/>
      <c r="BZ1089" s="90"/>
      <c r="CA1089" s="90"/>
    </row>
    <row r="1090" spans="1:79" s="86" customFormat="1" x14ac:dyDescent="0.2">
      <c r="A1090" s="150"/>
      <c r="B1090" s="95"/>
      <c r="C1090" s="95"/>
      <c r="D1090" s="131"/>
      <c r="E1090" s="160"/>
      <c r="F1090" s="90"/>
      <c r="G1090" s="90"/>
      <c r="H1090" s="90"/>
      <c r="I1090" s="90"/>
      <c r="J1090" s="90"/>
      <c r="K1090" s="90"/>
      <c r="L1090" s="90"/>
      <c r="M1090" s="90"/>
      <c r="N1090" s="90"/>
      <c r="O1090" s="90"/>
      <c r="P1090" s="90"/>
      <c r="Q1090" s="90"/>
      <c r="R1090" s="90"/>
      <c r="S1090" s="90"/>
      <c r="T1090" s="90"/>
      <c r="U1090" s="90"/>
      <c r="V1090" s="90"/>
      <c r="W1090" s="90"/>
      <c r="X1090" s="90"/>
      <c r="Y1090" s="90"/>
      <c r="Z1090" s="90"/>
      <c r="AA1090" s="90"/>
      <c r="AB1090" s="90"/>
      <c r="AC1090" s="90"/>
      <c r="AD1090" s="90"/>
      <c r="AE1090" s="90"/>
      <c r="AF1090" s="90"/>
      <c r="AG1090" s="90"/>
      <c r="AH1090" s="90"/>
      <c r="AI1090" s="90"/>
      <c r="AJ1090" s="90"/>
      <c r="AK1090" s="90"/>
      <c r="AL1090" s="90"/>
      <c r="AM1090" s="90"/>
      <c r="AN1090" s="90"/>
      <c r="AO1090" s="90"/>
      <c r="AP1090" s="90"/>
      <c r="AQ1090" s="90"/>
      <c r="AR1090" s="90"/>
      <c r="AS1090" s="90"/>
      <c r="AT1090" s="90"/>
      <c r="AU1090" s="90"/>
      <c r="AV1090" s="90"/>
      <c r="AW1090" s="90"/>
      <c r="AX1090" s="90"/>
      <c r="AY1090" s="90"/>
      <c r="AZ1090" s="90"/>
      <c r="BA1090" s="90"/>
      <c r="BB1090" s="90"/>
      <c r="BC1090" s="90"/>
      <c r="BD1090" s="90"/>
      <c r="BE1090" s="90"/>
      <c r="BF1090" s="90"/>
      <c r="BG1090" s="90"/>
      <c r="BH1090" s="90"/>
      <c r="BI1090" s="90"/>
      <c r="BJ1090" s="90"/>
      <c r="BK1090" s="90"/>
      <c r="BL1090" s="90"/>
      <c r="BM1090" s="90"/>
      <c r="BN1090" s="90"/>
      <c r="BO1090" s="90"/>
      <c r="BP1090" s="90"/>
      <c r="BQ1090" s="90"/>
      <c r="BR1090" s="90"/>
      <c r="BS1090" s="90"/>
      <c r="BT1090" s="90"/>
      <c r="BU1090" s="90"/>
      <c r="BV1090" s="90"/>
      <c r="BW1090" s="90"/>
      <c r="BX1090" s="90"/>
      <c r="BY1090" s="90"/>
      <c r="BZ1090" s="90"/>
      <c r="CA1090" s="90"/>
    </row>
    <row r="1091" spans="1:79" s="86" customFormat="1" x14ac:dyDescent="0.2">
      <c r="A1091" s="150"/>
      <c r="B1091" s="95"/>
      <c r="C1091" s="95"/>
      <c r="D1091" s="131"/>
      <c r="E1091" s="160"/>
      <c r="F1091" s="90"/>
      <c r="G1091" s="90"/>
      <c r="H1091" s="90"/>
      <c r="I1091" s="90"/>
      <c r="J1091" s="90"/>
      <c r="K1091" s="90"/>
      <c r="L1091" s="90"/>
      <c r="M1091" s="90"/>
      <c r="N1091" s="90"/>
      <c r="O1091" s="90"/>
      <c r="P1091" s="90"/>
      <c r="Q1091" s="90"/>
      <c r="R1091" s="90"/>
      <c r="S1091" s="90"/>
      <c r="T1091" s="90"/>
      <c r="U1091" s="90"/>
      <c r="V1091" s="90"/>
      <c r="W1091" s="90"/>
      <c r="X1091" s="90"/>
      <c r="Y1091" s="90"/>
      <c r="Z1091" s="90"/>
      <c r="AA1091" s="90"/>
      <c r="AB1091" s="90"/>
      <c r="AC1091" s="90"/>
      <c r="AD1091" s="90"/>
      <c r="AE1091" s="90"/>
      <c r="AF1091" s="90"/>
      <c r="AG1091" s="90"/>
      <c r="AH1091" s="90"/>
      <c r="AI1091" s="90"/>
      <c r="AJ1091" s="90"/>
      <c r="AK1091" s="90"/>
      <c r="AL1091" s="90"/>
      <c r="AM1091" s="90"/>
      <c r="AN1091" s="90"/>
      <c r="AO1091" s="90"/>
      <c r="AP1091" s="90"/>
      <c r="AQ1091" s="90"/>
      <c r="AR1091" s="90"/>
      <c r="AS1091" s="90"/>
      <c r="AT1091" s="90"/>
      <c r="AU1091" s="90"/>
      <c r="AV1091" s="90"/>
      <c r="AW1091" s="90"/>
      <c r="AX1091" s="90"/>
      <c r="AY1091" s="90"/>
      <c r="AZ1091" s="90"/>
      <c r="BA1091" s="90"/>
      <c r="BB1091" s="90"/>
      <c r="BC1091" s="90"/>
      <c r="BD1091" s="90"/>
      <c r="BE1091" s="90"/>
      <c r="BF1091" s="90"/>
      <c r="BG1091" s="90"/>
      <c r="BH1091" s="90"/>
      <c r="BI1091" s="90"/>
      <c r="BJ1091" s="90"/>
      <c r="BK1091" s="90"/>
      <c r="BL1091" s="90"/>
      <c r="BM1091" s="90"/>
      <c r="BN1091" s="90"/>
      <c r="BO1091" s="90"/>
      <c r="BP1091" s="90"/>
      <c r="BQ1091" s="90"/>
      <c r="BR1091" s="90"/>
      <c r="BS1091" s="90"/>
      <c r="BT1091" s="90"/>
      <c r="BU1091" s="90"/>
      <c r="BV1091" s="90"/>
      <c r="BW1091" s="90"/>
      <c r="BX1091" s="90"/>
      <c r="BY1091" s="90"/>
      <c r="BZ1091" s="90"/>
      <c r="CA1091" s="90"/>
    </row>
    <row r="1092" spans="1:79" s="86" customFormat="1" x14ac:dyDescent="0.2">
      <c r="A1092" s="150"/>
      <c r="B1092" s="95"/>
      <c r="C1092" s="95"/>
      <c r="D1092" s="131"/>
      <c r="E1092" s="160"/>
      <c r="F1092" s="90"/>
      <c r="G1092" s="90"/>
      <c r="H1092" s="90"/>
      <c r="I1092" s="90"/>
      <c r="J1092" s="90"/>
      <c r="K1092" s="90"/>
      <c r="L1092" s="90"/>
      <c r="M1092" s="90"/>
      <c r="N1092" s="90"/>
      <c r="O1092" s="90"/>
      <c r="P1092" s="90"/>
      <c r="Q1092" s="90"/>
      <c r="R1092" s="90"/>
      <c r="S1092" s="90"/>
      <c r="T1092" s="90"/>
      <c r="U1092" s="90"/>
      <c r="V1092" s="90"/>
      <c r="W1092" s="90"/>
      <c r="X1092" s="90"/>
      <c r="Y1092" s="90"/>
      <c r="Z1092" s="90"/>
      <c r="AA1092" s="90"/>
      <c r="AB1092" s="90"/>
      <c r="AC1092" s="90"/>
      <c r="AD1092" s="90"/>
      <c r="AE1092" s="90"/>
      <c r="AF1092" s="90"/>
      <c r="AG1092" s="90"/>
      <c r="AH1092" s="90"/>
      <c r="AI1092" s="90"/>
      <c r="AJ1092" s="90"/>
      <c r="AK1092" s="90"/>
      <c r="AL1092" s="90"/>
      <c r="AM1092" s="90"/>
      <c r="AN1092" s="90"/>
      <c r="AO1092" s="90"/>
      <c r="AP1092" s="90"/>
      <c r="AQ1092" s="90"/>
      <c r="AR1092" s="90"/>
      <c r="AS1092" s="90"/>
      <c r="AT1092" s="90"/>
      <c r="AU1092" s="90"/>
      <c r="AV1092" s="90"/>
      <c r="AW1092" s="90"/>
      <c r="AX1092" s="90"/>
      <c r="AY1092" s="90"/>
      <c r="AZ1092" s="90"/>
      <c r="BA1092" s="90"/>
      <c r="BB1092" s="90"/>
      <c r="BC1092" s="90"/>
      <c r="BD1092" s="90"/>
      <c r="BE1092" s="90"/>
      <c r="BF1092" s="90"/>
      <c r="BG1092" s="90"/>
      <c r="BH1092" s="90"/>
      <c r="BI1092" s="90"/>
      <c r="BJ1092" s="90"/>
      <c r="BK1092" s="90"/>
      <c r="BL1092" s="90"/>
      <c r="BM1092" s="90"/>
      <c r="BN1092" s="90"/>
      <c r="BO1092" s="90"/>
      <c r="BP1092" s="90"/>
      <c r="BQ1092" s="90"/>
      <c r="BR1092" s="90"/>
      <c r="BS1092" s="90"/>
      <c r="BT1092" s="90"/>
      <c r="BU1092" s="90"/>
      <c r="BV1092" s="90"/>
      <c r="BW1092" s="90"/>
      <c r="BX1092" s="90"/>
      <c r="BY1092" s="90"/>
      <c r="BZ1092" s="90"/>
      <c r="CA1092" s="90"/>
    </row>
    <row r="1093" spans="1:79" s="86" customFormat="1" x14ac:dyDescent="0.2">
      <c r="A1093" s="150"/>
      <c r="B1093" s="95"/>
      <c r="C1093" s="95"/>
      <c r="D1093" s="131"/>
      <c r="E1093" s="160"/>
      <c r="F1093" s="90"/>
      <c r="G1093" s="90"/>
      <c r="H1093" s="90"/>
      <c r="I1093" s="90"/>
      <c r="J1093" s="90"/>
      <c r="K1093" s="90"/>
      <c r="L1093" s="90"/>
      <c r="M1093" s="90"/>
      <c r="N1093" s="90"/>
      <c r="O1093" s="90"/>
      <c r="P1093" s="90"/>
      <c r="Q1093" s="90"/>
      <c r="R1093" s="90"/>
      <c r="S1093" s="90"/>
      <c r="T1093" s="90"/>
      <c r="U1093" s="90"/>
      <c r="V1093" s="90"/>
      <c r="W1093" s="90"/>
      <c r="X1093" s="90"/>
      <c r="Y1093" s="90"/>
      <c r="Z1093" s="90"/>
      <c r="AA1093" s="90"/>
      <c r="AB1093" s="90"/>
      <c r="AC1093" s="90"/>
      <c r="AD1093" s="90"/>
      <c r="AE1093" s="90"/>
      <c r="AF1093" s="90"/>
      <c r="AG1093" s="90"/>
      <c r="AH1093" s="90"/>
      <c r="AI1093" s="90"/>
      <c r="AJ1093" s="90"/>
      <c r="AK1093" s="90"/>
      <c r="AL1093" s="90"/>
      <c r="AM1093" s="90"/>
      <c r="AN1093" s="90"/>
      <c r="AO1093" s="90"/>
      <c r="AP1093" s="90"/>
      <c r="AQ1093" s="90"/>
      <c r="AR1093" s="90"/>
      <c r="AS1093" s="90"/>
      <c r="AT1093" s="90"/>
      <c r="AU1093" s="90"/>
      <c r="AV1093" s="90"/>
      <c r="AW1093" s="90"/>
      <c r="AX1093" s="90"/>
      <c r="AY1093" s="90"/>
      <c r="AZ1093" s="90"/>
      <c r="BA1093" s="90"/>
      <c r="BB1093" s="90"/>
      <c r="BC1093" s="90"/>
      <c r="BD1093" s="90"/>
      <c r="BE1093" s="90"/>
      <c r="BF1093" s="90"/>
      <c r="BG1093" s="90"/>
      <c r="BH1093" s="90"/>
      <c r="BI1093" s="90"/>
      <c r="BJ1093" s="90"/>
      <c r="BK1093" s="90"/>
      <c r="BL1093" s="90"/>
      <c r="BM1093" s="90"/>
      <c r="BN1093" s="90"/>
      <c r="BO1093" s="90"/>
      <c r="BP1093" s="90"/>
      <c r="BQ1093" s="90"/>
      <c r="BR1093" s="90"/>
      <c r="BS1093" s="90"/>
      <c r="BT1093" s="90"/>
      <c r="BU1093" s="90"/>
      <c r="BV1093" s="90"/>
      <c r="BW1093" s="90"/>
      <c r="BX1093" s="90"/>
      <c r="BY1093" s="90"/>
      <c r="BZ1093" s="90"/>
      <c r="CA1093" s="90"/>
    </row>
    <row r="1094" spans="1:79" s="86" customFormat="1" x14ac:dyDescent="0.2">
      <c r="A1094" s="150"/>
      <c r="B1094" s="95"/>
      <c r="C1094" s="95"/>
      <c r="D1094" s="131"/>
      <c r="E1094" s="160"/>
      <c r="F1094" s="90"/>
      <c r="G1094" s="90"/>
      <c r="H1094" s="90"/>
      <c r="I1094" s="90"/>
      <c r="J1094" s="90"/>
      <c r="K1094" s="90"/>
      <c r="L1094" s="90"/>
      <c r="M1094" s="90"/>
      <c r="N1094" s="90"/>
      <c r="O1094" s="90"/>
      <c r="P1094" s="90"/>
      <c r="Q1094" s="90"/>
      <c r="R1094" s="90"/>
      <c r="S1094" s="90"/>
      <c r="T1094" s="90"/>
      <c r="U1094" s="90"/>
      <c r="V1094" s="90"/>
      <c r="W1094" s="90"/>
      <c r="X1094" s="90"/>
      <c r="Y1094" s="90"/>
      <c r="Z1094" s="90"/>
      <c r="AA1094" s="90"/>
      <c r="AB1094" s="90"/>
      <c r="AC1094" s="90"/>
      <c r="AD1094" s="90"/>
      <c r="AE1094" s="90"/>
      <c r="AF1094" s="90"/>
      <c r="AG1094" s="90"/>
      <c r="AH1094" s="90"/>
      <c r="AI1094" s="90"/>
      <c r="AJ1094" s="90"/>
      <c r="AK1094" s="90"/>
      <c r="AL1094" s="90"/>
      <c r="AM1094" s="90"/>
      <c r="AN1094" s="90"/>
      <c r="AO1094" s="90"/>
      <c r="AP1094" s="90"/>
      <c r="AQ1094" s="90"/>
      <c r="AR1094" s="90"/>
      <c r="AS1094" s="90"/>
      <c r="AT1094" s="90"/>
      <c r="AU1094" s="90"/>
      <c r="AV1094" s="90"/>
      <c r="AW1094" s="90"/>
      <c r="AX1094" s="90"/>
      <c r="AY1094" s="90"/>
      <c r="AZ1094" s="90"/>
      <c r="BA1094" s="90"/>
      <c r="BB1094" s="90"/>
      <c r="BC1094" s="90"/>
      <c r="BD1094" s="90"/>
      <c r="BE1094" s="90"/>
      <c r="BF1094" s="90"/>
      <c r="BG1094" s="90"/>
      <c r="BH1094" s="90"/>
      <c r="BI1094" s="90"/>
      <c r="BJ1094" s="90"/>
      <c r="BK1094" s="90"/>
      <c r="BL1094" s="90"/>
      <c r="BM1094" s="90"/>
      <c r="BN1094" s="90"/>
      <c r="BO1094" s="90"/>
      <c r="BP1094" s="90"/>
      <c r="BQ1094" s="90"/>
      <c r="BR1094" s="90"/>
      <c r="BS1094" s="90"/>
      <c r="BT1094" s="90"/>
      <c r="BU1094" s="90"/>
      <c r="BV1094" s="90"/>
      <c r="BW1094" s="90"/>
      <c r="BX1094" s="90"/>
      <c r="BY1094" s="90"/>
      <c r="BZ1094" s="90"/>
      <c r="CA1094" s="90"/>
    </row>
    <row r="1095" spans="1:79" s="86" customFormat="1" x14ac:dyDescent="0.2">
      <c r="A1095" s="150"/>
      <c r="B1095" s="95"/>
      <c r="C1095" s="95"/>
      <c r="D1095" s="131"/>
      <c r="E1095" s="160"/>
      <c r="F1095" s="90"/>
      <c r="G1095" s="90"/>
      <c r="H1095" s="90"/>
      <c r="I1095" s="90"/>
      <c r="J1095" s="90"/>
      <c r="K1095" s="90"/>
      <c r="L1095" s="90"/>
      <c r="M1095" s="90"/>
      <c r="N1095" s="90"/>
      <c r="O1095" s="90"/>
      <c r="P1095" s="90"/>
      <c r="Q1095" s="90"/>
      <c r="R1095" s="90"/>
      <c r="S1095" s="90"/>
      <c r="T1095" s="90"/>
      <c r="U1095" s="90"/>
      <c r="V1095" s="90"/>
      <c r="W1095" s="90"/>
      <c r="X1095" s="90"/>
      <c r="Y1095" s="90"/>
      <c r="Z1095" s="90"/>
      <c r="AA1095" s="90"/>
      <c r="AB1095" s="90"/>
      <c r="AC1095" s="90"/>
      <c r="AD1095" s="90"/>
      <c r="AE1095" s="90"/>
      <c r="AF1095" s="90"/>
      <c r="AG1095" s="90"/>
      <c r="AH1095" s="90"/>
      <c r="AI1095" s="90"/>
      <c r="AJ1095" s="90"/>
      <c r="AK1095" s="90"/>
      <c r="AL1095" s="90"/>
      <c r="AM1095" s="90"/>
      <c r="AN1095" s="90"/>
      <c r="AO1095" s="90"/>
      <c r="AP1095" s="90"/>
      <c r="AQ1095" s="90"/>
      <c r="AR1095" s="90"/>
      <c r="AS1095" s="90"/>
      <c r="AT1095" s="90"/>
      <c r="AU1095" s="90"/>
      <c r="AV1095" s="90"/>
      <c r="AW1095" s="90"/>
      <c r="AX1095" s="90"/>
      <c r="AY1095" s="90"/>
      <c r="AZ1095" s="90"/>
      <c r="BA1095" s="90"/>
      <c r="BB1095" s="90"/>
      <c r="BC1095" s="90"/>
      <c r="BD1095" s="90"/>
      <c r="BE1095" s="90"/>
      <c r="BF1095" s="90"/>
      <c r="BG1095" s="90"/>
      <c r="BH1095" s="90"/>
      <c r="BI1095" s="90"/>
      <c r="BJ1095" s="90"/>
      <c r="BK1095" s="90"/>
      <c r="BL1095" s="90"/>
      <c r="BM1095" s="90"/>
      <c r="BN1095" s="90"/>
      <c r="BO1095" s="90"/>
      <c r="BP1095" s="90"/>
      <c r="BQ1095" s="90"/>
      <c r="BR1095" s="90"/>
      <c r="BS1095" s="90"/>
      <c r="BT1095" s="90"/>
      <c r="BU1095" s="90"/>
      <c r="BV1095" s="90"/>
      <c r="BW1095" s="90"/>
      <c r="BX1095" s="90"/>
      <c r="BY1095" s="90"/>
      <c r="BZ1095" s="90"/>
      <c r="CA1095" s="90"/>
    </row>
    <row r="1096" spans="1:79" s="86" customFormat="1" x14ac:dyDescent="0.2">
      <c r="A1096" s="150"/>
      <c r="B1096" s="95"/>
      <c r="C1096" s="95"/>
      <c r="D1096" s="131"/>
      <c r="E1096" s="160"/>
      <c r="F1096" s="90"/>
      <c r="G1096" s="90"/>
      <c r="H1096" s="90"/>
      <c r="I1096" s="90"/>
      <c r="J1096" s="90"/>
      <c r="K1096" s="90"/>
      <c r="L1096" s="90"/>
      <c r="M1096" s="90"/>
      <c r="N1096" s="90"/>
      <c r="O1096" s="90"/>
      <c r="P1096" s="90"/>
      <c r="Q1096" s="90"/>
      <c r="R1096" s="90"/>
      <c r="S1096" s="90"/>
      <c r="T1096" s="90"/>
      <c r="U1096" s="90"/>
      <c r="V1096" s="90"/>
      <c r="W1096" s="90"/>
      <c r="X1096" s="90"/>
      <c r="Y1096" s="90"/>
      <c r="Z1096" s="90"/>
      <c r="AA1096" s="90"/>
      <c r="AB1096" s="90"/>
      <c r="AC1096" s="90"/>
      <c r="AD1096" s="90"/>
      <c r="AE1096" s="90"/>
      <c r="AF1096" s="90"/>
      <c r="AG1096" s="90"/>
      <c r="AH1096" s="90"/>
      <c r="AI1096" s="90"/>
      <c r="AJ1096" s="90"/>
      <c r="AK1096" s="90"/>
      <c r="AL1096" s="90"/>
      <c r="AM1096" s="90"/>
      <c r="AN1096" s="90"/>
      <c r="AO1096" s="90"/>
      <c r="AP1096" s="90"/>
      <c r="AQ1096" s="90"/>
      <c r="AR1096" s="90"/>
      <c r="AS1096" s="90"/>
      <c r="AT1096" s="90"/>
      <c r="AU1096" s="90"/>
      <c r="AV1096" s="90"/>
      <c r="AW1096" s="90"/>
      <c r="AX1096" s="90"/>
      <c r="AY1096" s="90"/>
      <c r="AZ1096" s="90"/>
      <c r="BA1096" s="90"/>
      <c r="BB1096" s="90"/>
      <c r="BC1096" s="90"/>
      <c r="BD1096" s="90"/>
      <c r="BE1096" s="90"/>
      <c r="BF1096" s="90"/>
      <c r="BG1096" s="90"/>
      <c r="BH1096" s="90"/>
      <c r="BI1096" s="90"/>
      <c r="BJ1096" s="90"/>
      <c r="BK1096" s="90"/>
      <c r="BL1096" s="90"/>
      <c r="BM1096" s="90"/>
      <c r="BN1096" s="90"/>
      <c r="BO1096" s="90"/>
      <c r="BP1096" s="90"/>
      <c r="BQ1096" s="90"/>
      <c r="BR1096" s="90"/>
      <c r="BS1096" s="90"/>
      <c r="BT1096" s="90"/>
      <c r="BU1096" s="90"/>
      <c r="BV1096" s="90"/>
      <c r="BW1096" s="90"/>
      <c r="BX1096" s="90"/>
      <c r="BY1096" s="90"/>
      <c r="BZ1096" s="90"/>
      <c r="CA1096" s="90"/>
    </row>
    <row r="1097" spans="1:79" s="86" customFormat="1" x14ac:dyDescent="0.2">
      <c r="A1097" s="150"/>
      <c r="B1097" s="95"/>
      <c r="C1097" s="95"/>
      <c r="D1097" s="131"/>
      <c r="E1097" s="160"/>
      <c r="F1097" s="90"/>
      <c r="G1097" s="90"/>
      <c r="H1097" s="90"/>
      <c r="I1097" s="90"/>
      <c r="J1097" s="90"/>
      <c r="K1097" s="90"/>
      <c r="L1097" s="90"/>
      <c r="M1097" s="90"/>
      <c r="N1097" s="90"/>
      <c r="O1097" s="90"/>
      <c r="P1097" s="90"/>
      <c r="Q1097" s="90"/>
      <c r="R1097" s="90"/>
      <c r="S1097" s="90"/>
      <c r="T1097" s="90"/>
      <c r="U1097" s="90"/>
      <c r="V1097" s="90"/>
      <c r="W1097" s="90"/>
      <c r="X1097" s="90"/>
      <c r="Y1097" s="90"/>
      <c r="Z1097" s="90"/>
      <c r="AA1097" s="90"/>
      <c r="AB1097" s="90"/>
      <c r="AC1097" s="90"/>
      <c r="AD1097" s="90"/>
      <c r="AE1097" s="90"/>
      <c r="AF1097" s="90"/>
      <c r="AG1097" s="90"/>
      <c r="AH1097" s="90"/>
      <c r="AI1097" s="90"/>
      <c r="AJ1097" s="90"/>
      <c r="AK1097" s="90"/>
      <c r="AL1097" s="90"/>
      <c r="AM1097" s="90"/>
      <c r="AN1097" s="90"/>
      <c r="AO1097" s="90"/>
      <c r="AP1097" s="90"/>
      <c r="AQ1097" s="90"/>
      <c r="AR1097" s="90"/>
      <c r="AS1097" s="90"/>
      <c r="AT1097" s="90"/>
      <c r="AU1097" s="90"/>
      <c r="AV1097" s="90"/>
      <c r="AW1097" s="90"/>
      <c r="AX1097" s="90"/>
      <c r="AY1097" s="90"/>
      <c r="AZ1097" s="90"/>
      <c r="BA1097" s="90"/>
      <c r="BB1097" s="90"/>
      <c r="BC1097" s="90"/>
      <c r="BD1097" s="90"/>
      <c r="BE1097" s="90"/>
      <c r="BF1097" s="90"/>
      <c r="BG1097" s="90"/>
      <c r="BH1097" s="90"/>
      <c r="BI1097" s="90"/>
      <c r="BJ1097" s="90"/>
      <c r="BK1097" s="90"/>
      <c r="BL1097" s="90"/>
      <c r="BM1097" s="90"/>
      <c r="BN1097" s="90"/>
      <c r="BO1097" s="90"/>
      <c r="BP1097" s="90"/>
      <c r="BQ1097" s="90"/>
      <c r="BR1097" s="90"/>
      <c r="BS1097" s="90"/>
      <c r="BT1097" s="90"/>
      <c r="BU1097" s="90"/>
      <c r="BV1097" s="90"/>
      <c r="BW1097" s="90"/>
      <c r="BX1097" s="90"/>
      <c r="BY1097" s="90"/>
      <c r="BZ1097" s="90"/>
      <c r="CA1097" s="90"/>
    </row>
    <row r="1098" spans="1:79" s="86" customFormat="1" x14ac:dyDescent="0.2">
      <c r="A1098" s="150"/>
      <c r="B1098" s="95"/>
      <c r="C1098" s="95"/>
      <c r="D1098" s="131"/>
      <c r="E1098" s="160"/>
      <c r="F1098" s="90"/>
      <c r="G1098" s="90"/>
      <c r="H1098" s="90"/>
      <c r="I1098" s="90"/>
      <c r="J1098" s="90"/>
      <c r="K1098" s="90"/>
      <c r="L1098" s="90"/>
      <c r="M1098" s="90"/>
      <c r="N1098" s="90"/>
      <c r="O1098" s="90"/>
      <c r="P1098" s="90"/>
      <c r="Q1098" s="90"/>
      <c r="R1098" s="90"/>
      <c r="S1098" s="90"/>
      <c r="T1098" s="90"/>
      <c r="U1098" s="90"/>
      <c r="V1098" s="90"/>
      <c r="W1098" s="90"/>
      <c r="X1098" s="90"/>
      <c r="Y1098" s="90"/>
      <c r="Z1098" s="90"/>
      <c r="AA1098" s="90"/>
      <c r="AB1098" s="90"/>
      <c r="AC1098" s="90"/>
      <c r="AD1098" s="90"/>
      <c r="AE1098" s="90"/>
      <c r="AF1098" s="90"/>
      <c r="AG1098" s="90"/>
      <c r="AH1098" s="90"/>
      <c r="AI1098" s="90"/>
      <c r="AJ1098" s="90"/>
      <c r="AK1098" s="90"/>
      <c r="AL1098" s="90"/>
      <c r="AM1098" s="90"/>
      <c r="AN1098" s="90"/>
      <c r="AO1098" s="90"/>
      <c r="AP1098" s="90"/>
      <c r="AQ1098" s="90"/>
      <c r="AR1098" s="90"/>
      <c r="AS1098" s="90"/>
      <c r="AT1098" s="90"/>
      <c r="AU1098" s="90"/>
      <c r="AV1098" s="90"/>
      <c r="AW1098" s="90"/>
      <c r="AX1098" s="90"/>
      <c r="AY1098" s="90"/>
      <c r="AZ1098" s="90"/>
      <c r="BA1098" s="90"/>
      <c r="BB1098" s="90"/>
      <c r="BC1098" s="90"/>
      <c r="BD1098" s="90"/>
      <c r="BE1098" s="90"/>
      <c r="BF1098" s="90"/>
      <c r="BG1098" s="90"/>
      <c r="BH1098" s="90"/>
      <c r="BI1098" s="90"/>
      <c r="BJ1098" s="90"/>
      <c r="BK1098" s="90"/>
      <c r="BL1098" s="90"/>
      <c r="BM1098" s="90"/>
      <c r="BN1098" s="90"/>
      <c r="BO1098" s="90"/>
      <c r="BP1098" s="90"/>
      <c r="BQ1098" s="90"/>
      <c r="BR1098" s="90"/>
      <c r="BS1098" s="90"/>
      <c r="BT1098" s="90"/>
      <c r="BU1098" s="90"/>
      <c r="BV1098" s="90"/>
      <c r="BW1098" s="90"/>
      <c r="BX1098" s="90"/>
      <c r="BY1098" s="90"/>
      <c r="BZ1098" s="90"/>
      <c r="CA1098" s="90"/>
    </row>
    <row r="1099" spans="1:79" s="86" customFormat="1" x14ac:dyDescent="0.2">
      <c r="A1099" s="150"/>
      <c r="B1099" s="95"/>
      <c r="C1099" s="95"/>
      <c r="D1099" s="131"/>
      <c r="E1099" s="160"/>
      <c r="F1099" s="90"/>
      <c r="G1099" s="90"/>
      <c r="H1099" s="90"/>
      <c r="I1099" s="90"/>
      <c r="J1099" s="90"/>
      <c r="K1099" s="90"/>
      <c r="L1099" s="90"/>
      <c r="M1099" s="90"/>
      <c r="N1099" s="90"/>
      <c r="O1099" s="90"/>
      <c r="P1099" s="90"/>
      <c r="Q1099" s="90"/>
      <c r="R1099" s="90"/>
      <c r="S1099" s="90"/>
      <c r="T1099" s="90"/>
      <c r="U1099" s="90"/>
      <c r="V1099" s="90"/>
      <c r="W1099" s="90"/>
      <c r="X1099" s="90"/>
      <c r="Y1099" s="90"/>
      <c r="Z1099" s="90"/>
      <c r="AA1099" s="90"/>
      <c r="AB1099" s="90"/>
      <c r="AC1099" s="90"/>
      <c r="AD1099" s="90"/>
      <c r="AE1099" s="90"/>
      <c r="AF1099" s="90"/>
      <c r="AG1099" s="90"/>
      <c r="AH1099" s="90"/>
      <c r="AI1099" s="90"/>
      <c r="AJ1099" s="90"/>
      <c r="AK1099" s="90"/>
      <c r="AL1099" s="90"/>
      <c r="AM1099" s="90"/>
      <c r="AN1099" s="90"/>
      <c r="AO1099" s="90"/>
      <c r="AP1099" s="90"/>
      <c r="AQ1099" s="90"/>
      <c r="AR1099" s="90"/>
      <c r="AS1099" s="90"/>
      <c r="AT1099" s="90"/>
      <c r="AU1099" s="90"/>
      <c r="AV1099" s="90"/>
      <c r="AW1099" s="90"/>
      <c r="AX1099" s="90"/>
      <c r="AY1099" s="90"/>
      <c r="AZ1099" s="90"/>
      <c r="BA1099" s="90"/>
      <c r="BB1099" s="90"/>
      <c r="BC1099" s="90"/>
      <c r="BD1099" s="90"/>
      <c r="BE1099" s="90"/>
      <c r="BF1099" s="90"/>
      <c r="BG1099" s="90"/>
      <c r="BH1099" s="90"/>
      <c r="BI1099" s="90"/>
      <c r="BJ1099" s="90"/>
      <c r="BK1099" s="90"/>
      <c r="BL1099" s="90"/>
      <c r="BM1099" s="90"/>
      <c r="BN1099" s="90"/>
      <c r="BO1099" s="90"/>
      <c r="BP1099" s="90"/>
      <c r="BQ1099" s="90"/>
      <c r="BR1099" s="90"/>
      <c r="BS1099" s="90"/>
      <c r="BT1099" s="90"/>
      <c r="BU1099" s="90"/>
      <c r="BV1099" s="90"/>
      <c r="BW1099" s="90"/>
      <c r="BX1099" s="90"/>
      <c r="BY1099" s="90"/>
      <c r="BZ1099" s="90"/>
      <c r="CA1099" s="90"/>
    </row>
    <row r="1100" spans="1:79" s="86" customFormat="1" x14ac:dyDescent="0.2">
      <c r="A1100" s="150"/>
      <c r="B1100" s="95"/>
      <c r="C1100" s="95"/>
      <c r="D1100" s="131"/>
      <c r="E1100" s="160"/>
      <c r="F1100" s="90"/>
      <c r="G1100" s="90"/>
      <c r="H1100" s="90"/>
      <c r="I1100" s="90"/>
      <c r="J1100" s="90"/>
      <c r="K1100" s="90"/>
      <c r="L1100" s="90"/>
      <c r="M1100" s="90"/>
      <c r="N1100" s="90"/>
      <c r="O1100" s="90"/>
      <c r="P1100" s="90"/>
      <c r="Q1100" s="90"/>
      <c r="R1100" s="90"/>
      <c r="S1100" s="90"/>
      <c r="T1100" s="90"/>
      <c r="U1100" s="90"/>
      <c r="V1100" s="90"/>
      <c r="W1100" s="90"/>
      <c r="X1100" s="90"/>
      <c r="Y1100" s="90"/>
      <c r="Z1100" s="90"/>
      <c r="AA1100" s="90"/>
      <c r="AB1100" s="90"/>
      <c r="AC1100" s="90"/>
      <c r="AD1100" s="90"/>
      <c r="AE1100" s="90"/>
      <c r="AF1100" s="90"/>
      <c r="AG1100" s="90"/>
      <c r="AH1100" s="90"/>
      <c r="AI1100" s="90"/>
      <c r="AJ1100" s="90"/>
      <c r="AK1100" s="90"/>
      <c r="AL1100" s="90"/>
      <c r="AM1100" s="90"/>
      <c r="AN1100" s="90"/>
      <c r="AO1100" s="90"/>
      <c r="AP1100" s="90"/>
      <c r="AQ1100" s="90"/>
      <c r="AR1100" s="90"/>
      <c r="AS1100" s="90"/>
      <c r="AT1100" s="90"/>
      <c r="AU1100" s="90"/>
      <c r="AV1100" s="90"/>
      <c r="AW1100" s="90"/>
      <c r="AX1100" s="90"/>
      <c r="AY1100" s="90"/>
      <c r="AZ1100" s="90"/>
      <c r="BA1100" s="90"/>
      <c r="BB1100" s="90"/>
      <c r="BC1100" s="90"/>
      <c r="BD1100" s="90"/>
      <c r="BE1100" s="90"/>
      <c r="BF1100" s="90"/>
      <c r="BG1100" s="90"/>
      <c r="BH1100" s="90"/>
      <c r="BI1100" s="90"/>
      <c r="BJ1100" s="90"/>
      <c r="BK1100" s="90"/>
      <c r="BL1100" s="90"/>
      <c r="BM1100" s="90"/>
      <c r="BN1100" s="90"/>
      <c r="BO1100" s="90"/>
      <c r="BP1100" s="90"/>
      <c r="BQ1100" s="90"/>
      <c r="BR1100" s="90"/>
      <c r="BS1100" s="90"/>
      <c r="BT1100" s="90"/>
      <c r="BU1100" s="90"/>
      <c r="BV1100" s="90"/>
      <c r="BW1100" s="90"/>
      <c r="BX1100" s="90"/>
      <c r="BY1100" s="90"/>
      <c r="BZ1100" s="90"/>
      <c r="CA1100" s="90"/>
    </row>
    <row r="1101" spans="1:79" s="86" customFormat="1" x14ac:dyDescent="0.2">
      <c r="A1101" s="150"/>
      <c r="B1101" s="95"/>
      <c r="C1101" s="95"/>
      <c r="D1101" s="131"/>
      <c r="E1101" s="160"/>
      <c r="F1101" s="90"/>
      <c r="G1101" s="90"/>
      <c r="H1101" s="90"/>
      <c r="I1101" s="90"/>
      <c r="J1101" s="90"/>
      <c r="K1101" s="90"/>
      <c r="L1101" s="90"/>
      <c r="M1101" s="90"/>
      <c r="N1101" s="90"/>
      <c r="O1101" s="90"/>
      <c r="P1101" s="90"/>
      <c r="Q1101" s="90"/>
      <c r="R1101" s="90"/>
      <c r="S1101" s="90"/>
      <c r="T1101" s="90"/>
      <c r="U1101" s="90"/>
      <c r="V1101" s="90"/>
      <c r="W1101" s="90"/>
      <c r="X1101" s="90"/>
      <c r="Y1101" s="90"/>
      <c r="Z1101" s="90"/>
      <c r="AA1101" s="90"/>
      <c r="AB1101" s="90"/>
      <c r="AC1101" s="90"/>
      <c r="AD1101" s="90"/>
      <c r="AE1101" s="90"/>
      <c r="AF1101" s="90"/>
      <c r="AG1101" s="90"/>
      <c r="AH1101" s="90"/>
      <c r="AI1101" s="90"/>
      <c r="AJ1101" s="90"/>
      <c r="AK1101" s="90"/>
      <c r="AL1101" s="90"/>
      <c r="AM1101" s="90"/>
      <c r="AN1101" s="90"/>
      <c r="AO1101" s="90"/>
      <c r="AP1101" s="90"/>
      <c r="AQ1101" s="90"/>
      <c r="AR1101" s="90"/>
      <c r="AS1101" s="90"/>
      <c r="AT1101" s="90"/>
      <c r="AU1101" s="90"/>
      <c r="AV1101" s="90"/>
      <c r="AW1101" s="90"/>
      <c r="AX1101" s="90"/>
      <c r="AY1101" s="90"/>
      <c r="AZ1101" s="90"/>
      <c r="BA1101" s="90"/>
      <c r="BB1101" s="90"/>
      <c r="BC1101" s="90"/>
      <c r="BD1101" s="90"/>
      <c r="BE1101" s="90"/>
      <c r="BF1101" s="90"/>
      <c r="BG1101" s="90"/>
      <c r="BH1101" s="90"/>
      <c r="BI1101" s="90"/>
      <c r="BJ1101" s="90"/>
      <c r="BK1101" s="90"/>
      <c r="BL1101" s="90"/>
      <c r="BM1101" s="90"/>
      <c r="BN1101" s="90"/>
      <c r="BO1101" s="90"/>
      <c r="BP1101" s="90"/>
      <c r="BQ1101" s="90"/>
      <c r="BR1101" s="90"/>
      <c r="BS1101" s="90"/>
      <c r="BT1101" s="90"/>
      <c r="BU1101" s="90"/>
      <c r="BV1101" s="90"/>
      <c r="BW1101" s="90"/>
      <c r="BX1101" s="90"/>
      <c r="BY1101" s="90"/>
      <c r="BZ1101" s="90"/>
      <c r="CA1101" s="90"/>
    </row>
    <row r="1102" spans="1:79" s="86" customFormat="1" x14ac:dyDescent="0.2">
      <c r="A1102" s="150"/>
      <c r="B1102" s="95"/>
      <c r="C1102" s="95"/>
      <c r="D1102" s="131"/>
      <c r="E1102" s="160"/>
      <c r="F1102" s="90"/>
      <c r="G1102" s="90"/>
      <c r="H1102" s="90"/>
      <c r="I1102" s="90"/>
      <c r="J1102" s="90"/>
      <c r="K1102" s="90"/>
      <c r="L1102" s="90"/>
      <c r="M1102" s="90"/>
      <c r="N1102" s="90"/>
      <c r="O1102" s="90"/>
      <c r="P1102" s="90"/>
      <c r="Q1102" s="90"/>
      <c r="R1102" s="90"/>
      <c r="S1102" s="90"/>
      <c r="T1102" s="90"/>
      <c r="U1102" s="90"/>
      <c r="V1102" s="90"/>
      <c r="W1102" s="90"/>
      <c r="X1102" s="90"/>
      <c r="Y1102" s="90"/>
      <c r="Z1102" s="90"/>
      <c r="AA1102" s="90"/>
      <c r="AB1102" s="90"/>
      <c r="AC1102" s="90"/>
      <c r="AD1102" s="90"/>
      <c r="AE1102" s="90"/>
      <c r="AF1102" s="90"/>
      <c r="AG1102" s="90"/>
      <c r="AH1102" s="90"/>
      <c r="AI1102" s="90"/>
      <c r="AJ1102" s="90"/>
      <c r="AK1102" s="90"/>
      <c r="AL1102" s="90"/>
      <c r="AM1102" s="90"/>
      <c r="AN1102" s="90"/>
      <c r="AO1102" s="90"/>
      <c r="AP1102" s="90"/>
      <c r="AQ1102" s="90"/>
      <c r="AR1102" s="90"/>
      <c r="AS1102" s="90"/>
      <c r="AT1102" s="90"/>
      <c r="AU1102" s="90"/>
      <c r="AV1102" s="90"/>
      <c r="AW1102" s="90"/>
      <c r="AX1102" s="90"/>
      <c r="AY1102" s="90"/>
      <c r="AZ1102" s="90"/>
      <c r="BA1102" s="90"/>
      <c r="BB1102" s="90"/>
      <c r="BC1102" s="90"/>
      <c r="BD1102" s="90"/>
      <c r="BE1102" s="90"/>
      <c r="BF1102" s="90"/>
      <c r="BG1102" s="90"/>
      <c r="BH1102" s="90"/>
      <c r="BI1102" s="90"/>
      <c r="BJ1102" s="90"/>
      <c r="BK1102" s="90"/>
      <c r="BL1102" s="90"/>
      <c r="BM1102" s="90"/>
      <c r="BN1102" s="90"/>
      <c r="BO1102" s="90"/>
      <c r="BP1102" s="90"/>
      <c r="BQ1102" s="90"/>
      <c r="BR1102" s="90"/>
      <c r="BS1102" s="90"/>
      <c r="BT1102" s="90"/>
      <c r="BU1102" s="90"/>
      <c r="BV1102" s="90"/>
      <c r="BW1102" s="90"/>
      <c r="BX1102" s="90"/>
      <c r="BY1102" s="90"/>
      <c r="BZ1102" s="90"/>
      <c r="CA1102" s="90"/>
    </row>
    <row r="1103" spans="1:79" s="86" customFormat="1" x14ac:dyDescent="0.2">
      <c r="A1103" s="150"/>
      <c r="B1103" s="95"/>
      <c r="C1103" s="95"/>
      <c r="D1103" s="131"/>
      <c r="E1103" s="160"/>
      <c r="F1103" s="90"/>
      <c r="G1103" s="90"/>
      <c r="H1103" s="90"/>
      <c r="I1103" s="90"/>
      <c r="J1103" s="90"/>
      <c r="K1103" s="90"/>
      <c r="L1103" s="90"/>
      <c r="M1103" s="90"/>
      <c r="N1103" s="90"/>
      <c r="O1103" s="90"/>
      <c r="P1103" s="90"/>
      <c r="Q1103" s="90"/>
      <c r="R1103" s="90"/>
      <c r="S1103" s="90"/>
      <c r="T1103" s="90"/>
      <c r="U1103" s="90"/>
      <c r="V1103" s="90"/>
      <c r="W1103" s="90"/>
      <c r="X1103" s="90"/>
      <c r="Y1103" s="90"/>
      <c r="Z1103" s="90"/>
      <c r="AA1103" s="90"/>
      <c r="AB1103" s="90"/>
      <c r="AC1103" s="90"/>
      <c r="AD1103" s="90"/>
      <c r="AE1103" s="90"/>
      <c r="AF1103" s="90"/>
      <c r="AG1103" s="90"/>
      <c r="AH1103" s="90"/>
      <c r="AI1103" s="90"/>
      <c r="AJ1103" s="90"/>
      <c r="AK1103" s="90"/>
      <c r="AL1103" s="90"/>
      <c r="AM1103" s="90"/>
      <c r="AN1103" s="90"/>
      <c r="AO1103" s="90"/>
      <c r="AP1103" s="90"/>
      <c r="AQ1103" s="90"/>
      <c r="AR1103" s="90"/>
      <c r="AS1103" s="90"/>
      <c r="AT1103" s="90"/>
      <c r="AU1103" s="90"/>
      <c r="AV1103" s="90"/>
      <c r="AW1103" s="90"/>
      <c r="AX1103" s="90"/>
      <c r="AY1103" s="90"/>
      <c r="AZ1103" s="90"/>
      <c r="BA1103" s="90"/>
      <c r="BB1103" s="90"/>
      <c r="BC1103" s="90"/>
      <c r="BD1103" s="90"/>
      <c r="BE1103" s="90"/>
      <c r="BF1103" s="90"/>
      <c r="BG1103" s="90"/>
      <c r="BH1103" s="90"/>
      <c r="BI1103" s="90"/>
      <c r="BJ1103" s="90"/>
      <c r="BK1103" s="90"/>
      <c r="BL1103" s="90"/>
      <c r="BM1103" s="90"/>
      <c r="BN1103" s="90"/>
      <c r="BO1103" s="90"/>
      <c r="BP1103" s="90"/>
      <c r="BQ1103" s="90"/>
      <c r="BR1103" s="90"/>
      <c r="BS1103" s="90"/>
      <c r="BT1103" s="90"/>
      <c r="BU1103" s="90"/>
      <c r="BV1103" s="90"/>
      <c r="BW1103" s="90"/>
      <c r="BX1103" s="90"/>
      <c r="BY1103" s="90"/>
      <c r="BZ1103" s="90"/>
      <c r="CA1103" s="90"/>
    </row>
    <row r="1104" spans="1:79" s="86" customFormat="1" x14ac:dyDescent="0.2">
      <c r="A1104" s="150"/>
      <c r="B1104" s="95"/>
      <c r="C1104" s="95"/>
      <c r="D1104" s="131"/>
      <c r="E1104" s="160"/>
      <c r="F1104" s="90"/>
      <c r="G1104" s="90"/>
      <c r="H1104" s="90"/>
      <c r="I1104" s="90"/>
      <c r="J1104" s="90"/>
      <c r="K1104" s="90"/>
      <c r="L1104" s="90"/>
      <c r="M1104" s="90"/>
      <c r="N1104" s="90"/>
      <c r="O1104" s="90"/>
      <c r="P1104" s="90"/>
      <c r="Q1104" s="90"/>
      <c r="R1104" s="90"/>
      <c r="S1104" s="90"/>
      <c r="T1104" s="90"/>
      <c r="U1104" s="90"/>
      <c r="V1104" s="90"/>
      <c r="W1104" s="90"/>
      <c r="X1104" s="90"/>
      <c r="Y1104" s="90"/>
      <c r="Z1104" s="90"/>
      <c r="AA1104" s="90"/>
      <c r="AB1104" s="90"/>
      <c r="AC1104" s="90"/>
      <c r="AD1104" s="90"/>
      <c r="AE1104" s="90"/>
      <c r="AF1104" s="90"/>
      <c r="AG1104" s="90"/>
      <c r="AH1104" s="90"/>
      <c r="AI1104" s="90"/>
      <c r="AJ1104" s="90"/>
      <c r="AK1104" s="90"/>
      <c r="AL1104" s="90"/>
      <c r="AM1104" s="90"/>
      <c r="AN1104" s="90"/>
      <c r="AO1104" s="90"/>
      <c r="AP1104" s="90"/>
      <c r="AQ1104" s="90"/>
      <c r="AR1104" s="90"/>
      <c r="AS1104" s="90"/>
      <c r="AT1104" s="90"/>
      <c r="AU1104" s="90"/>
      <c r="AV1104" s="90"/>
      <c r="AW1104" s="90"/>
      <c r="AX1104" s="90"/>
      <c r="AY1104" s="90"/>
      <c r="AZ1104" s="90"/>
      <c r="BA1104" s="90"/>
      <c r="BB1104" s="90"/>
      <c r="BC1104" s="90"/>
      <c r="BD1104" s="90"/>
      <c r="BE1104" s="90"/>
      <c r="BF1104" s="90"/>
      <c r="BG1104" s="90"/>
      <c r="BH1104" s="90"/>
      <c r="BI1104" s="90"/>
      <c r="BJ1104" s="90"/>
      <c r="BK1104" s="90"/>
      <c r="BL1104" s="90"/>
      <c r="BM1104" s="90"/>
      <c r="BN1104" s="90"/>
      <c r="BO1104" s="90"/>
      <c r="BP1104" s="90"/>
      <c r="BQ1104" s="90"/>
      <c r="BR1104" s="90"/>
      <c r="BS1104" s="90"/>
      <c r="BT1104" s="90"/>
      <c r="BU1104" s="90"/>
      <c r="BV1104" s="90"/>
      <c r="BW1104" s="90"/>
      <c r="BX1104" s="90"/>
      <c r="BY1104" s="90"/>
      <c r="BZ1104" s="90"/>
      <c r="CA1104" s="90"/>
    </row>
    <row r="1105" spans="1:79" s="86" customFormat="1" x14ac:dyDescent="0.2">
      <c r="A1105" s="150"/>
      <c r="B1105" s="95"/>
      <c r="C1105" s="95"/>
      <c r="D1105" s="131"/>
      <c r="E1105" s="160"/>
      <c r="F1105" s="90"/>
      <c r="G1105" s="90"/>
      <c r="H1105" s="90"/>
      <c r="I1105" s="90"/>
      <c r="J1105" s="90"/>
      <c r="K1105" s="90"/>
      <c r="L1105" s="90"/>
      <c r="M1105" s="90"/>
      <c r="N1105" s="90"/>
      <c r="O1105" s="90"/>
      <c r="P1105" s="90"/>
      <c r="Q1105" s="90"/>
      <c r="R1105" s="90"/>
      <c r="S1105" s="90"/>
      <c r="T1105" s="90"/>
      <c r="U1105" s="90"/>
      <c r="V1105" s="90"/>
      <c r="W1105" s="90"/>
      <c r="X1105" s="90"/>
      <c r="Y1105" s="90"/>
      <c r="Z1105" s="90"/>
      <c r="AA1105" s="90"/>
      <c r="AB1105" s="90"/>
      <c r="AC1105" s="90"/>
      <c r="AD1105" s="90"/>
      <c r="AE1105" s="90"/>
      <c r="AF1105" s="90"/>
      <c r="AG1105" s="90"/>
      <c r="AH1105" s="90"/>
      <c r="AI1105" s="90"/>
      <c r="AJ1105" s="90"/>
      <c r="AK1105" s="90"/>
      <c r="AL1105" s="90"/>
      <c r="AM1105" s="90"/>
      <c r="AN1105" s="90"/>
      <c r="AO1105" s="90"/>
      <c r="AP1105" s="90"/>
      <c r="AQ1105" s="90"/>
      <c r="AR1105" s="90"/>
      <c r="AS1105" s="90"/>
      <c r="AT1105" s="90"/>
      <c r="AU1105" s="90"/>
      <c r="AV1105" s="90"/>
      <c r="AW1105" s="90"/>
      <c r="AX1105" s="90"/>
      <c r="AY1105" s="90"/>
      <c r="AZ1105" s="90"/>
      <c r="BA1105" s="90"/>
      <c r="BB1105" s="90"/>
      <c r="BC1105" s="90"/>
      <c r="BD1105" s="90"/>
      <c r="BE1105" s="90"/>
      <c r="BF1105" s="90"/>
      <c r="BG1105" s="90"/>
      <c r="BH1105" s="90"/>
      <c r="BI1105" s="90"/>
      <c r="BJ1105" s="90"/>
      <c r="BK1105" s="90"/>
      <c r="BL1105" s="90"/>
      <c r="BM1105" s="90"/>
      <c r="BN1105" s="90"/>
      <c r="BO1105" s="90"/>
      <c r="BP1105" s="90"/>
      <c r="BQ1105" s="90"/>
      <c r="BR1105" s="90"/>
      <c r="BS1105" s="90"/>
      <c r="BT1105" s="90"/>
      <c r="BU1105" s="90"/>
      <c r="BV1105" s="90"/>
      <c r="BW1105" s="90"/>
      <c r="BX1105" s="90"/>
      <c r="BY1105" s="90"/>
      <c r="BZ1105" s="90"/>
      <c r="CA1105" s="90"/>
    </row>
    <row r="1106" spans="1:79" s="86" customFormat="1" x14ac:dyDescent="0.2">
      <c r="A1106" s="150"/>
      <c r="B1106" s="95"/>
      <c r="C1106" s="95"/>
      <c r="D1106" s="131"/>
      <c r="E1106" s="160"/>
      <c r="F1106" s="90"/>
      <c r="G1106" s="90"/>
      <c r="H1106" s="90"/>
      <c r="I1106" s="90"/>
      <c r="J1106" s="90"/>
      <c r="K1106" s="90"/>
      <c r="L1106" s="90"/>
      <c r="M1106" s="90"/>
      <c r="N1106" s="90"/>
      <c r="O1106" s="90"/>
      <c r="P1106" s="90"/>
      <c r="Q1106" s="90"/>
      <c r="R1106" s="90"/>
      <c r="S1106" s="90"/>
      <c r="T1106" s="90"/>
      <c r="U1106" s="90"/>
      <c r="V1106" s="90"/>
      <c r="W1106" s="90"/>
      <c r="X1106" s="90"/>
      <c r="Y1106" s="90"/>
      <c r="Z1106" s="90"/>
      <c r="AA1106" s="90"/>
      <c r="AB1106" s="90"/>
      <c r="AC1106" s="90"/>
      <c r="AD1106" s="90"/>
      <c r="AE1106" s="90"/>
      <c r="AF1106" s="90"/>
      <c r="AG1106" s="90"/>
      <c r="AH1106" s="90"/>
      <c r="AI1106" s="90"/>
      <c r="AJ1106" s="90"/>
      <c r="AK1106" s="90"/>
      <c r="AL1106" s="90"/>
      <c r="AM1106" s="90"/>
      <c r="AN1106" s="90"/>
      <c r="AO1106" s="90"/>
      <c r="AP1106" s="90"/>
      <c r="AQ1106" s="90"/>
      <c r="AR1106" s="90"/>
      <c r="AS1106" s="90"/>
      <c r="AT1106" s="90"/>
      <c r="AU1106" s="90"/>
      <c r="AV1106" s="90"/>
      <c r="AW1106" s="90"/>
      <c r="AX1106" s="90"/>
      <c r="AY1106" s="90"/>
      <c r="AZ1106" s="90"/>
      <c r="BA1106" s="90"/>
      <c r="BB1106" s="90"/>
      <c r="BC1106" s="90"/>
      <c r="BD1106" s="90"/>
      <c r="BE1106" s="90"/>
      <c r="BF1106" s="90"/>
      <c r="BG1106" s="90"/>
      <c r="BH1106" s="90"/>
      <c r="BI1106" s="90"/>
      <c r="BJ1106" s="90"/>
      <c r="BK1106" s="90"/>
      <c r="BL1106" s="90"/>
      <c r="BM1106" s="90"/>
      <c r="BN1106" s="90"/>
      <c r="BO1106" s="90"/>
      <c r="BP1106" s="90"/>
      <c r="BQ1106" s="90"/>
      <c r="BR1106" s="90"/>
      <c r="BS1106" s="90"/>
      <c r="BT1106" s="90"/>
      <c r="BU1106" s="90"/>
      <c r="BV1106" s="90"/>
      <c r="BW1106" s="90"/>
      <c r="BX1106" s="90"/>
      <c r="BY1106" s="90"/>
      <c r="BZ1106" s="90"/>
      <c r="CA1106" s="90"/>
    </row>
    <row r="1107" spans="1:79" s="86" customFormat="1" x14ac:dyDescent="0.2">
      <c r="A1107" s="150"/>
      <c r="B1107" s="95"/>
      <c r="C1107" s="95"/>
      <c r="D1107" s="131"/>
      <c r="E1107" s="160"/>
      <c r="F1107" s="90"/>
      <c r="G1107" s="90"/>
      <c r="H1107" s="90"/>
      <c r="I1107" s="90"/>
      <c r="J1107" s="90"/>
      <c r="K1107" s="90"/>
      <c r="L1107" s="90"/>
      <c r="M1107" s="90"/>
      <c r="N1107" s="90"/>
      <c r="O1107" s="90"/>
      <c r="P1107" s="90"/>
      <c r="Q1107" s="90"/>
      <c r="R1107" s="90"/>
      <c r="S1107" s="90"/>
      <c r="T1107" s="90"/>
      <c r="U1107" s="90"/>
      <c r="V1107" s="90"/>
      <c r="W1107" s="90"/>
      <c r="X1107" s="90"/>
      <c r="Y1107" s="90"/>
      <c r="Z1107" s="90"/>
      <c r="AA1107" s="90"/>
      <c r="AB1107" s="90"/>
      <c r="AC1107" s="90"/>
      <c r="AD1107" s="90"/>
      <c r="AE1107" s="90"/>
      <c r="AF1107" s="90"/>
      <c r="AG1107" s="90"/>
      <c r="AH1107" s="90"/>
      <c r="AI1107" s="90"/>
      <c r="AJ1107" s="90"/>
      <c r="AK1107" s="90"/>
      <c r="AL1107" s="90"/>
      <c r="AM1107" s="90"/>
      <c r="AN1107" s="90"/>
      <c r="AO1107" s="90"/>
      <c r="AP1107" s="90"/>
      <c r="AQ1107" s="90"/>
      <c r="AR1107" s="90"/>
      <c r="AS1107" s="90"/>
      <c r="AT1107" s="90"/>
      <c r="AU1107" s="90"/>
      <c r="AV1107" s="90"/>
      <c r="AW1107" s="90"/>
      <c r="AX1107" s="90"/>
      <c r="AY1107" s="90"/>
      <c r="AZ1107" s="90"/>
      <c r="BA1107" s="90"/>
      <c r="BB1107" s="90"/>
      <c r="BC1107" s="90"/>
      <c r="BD1107" s="90"/>
      <c r="BE1107" s="90"/>
      <c r="BF1107" s="90"/>
      <c r="BG1107" s="90"/>
      <c r="BH1107" s="90"/>
      <c r="BI1107" s="90"/>
      <c r="BJ1107" s="90"/>
      <c r="BK1107" s="90"/>
      <c r="BL1107" s="90"/>
      <c r="BM1107" s="90"/>
      <c r="BN1107" s="90"/>
      <c r="BO1107" s="90"/>
      <c r="BP1107" s="90"/>
      <c r="BQ1107" s="90"/>
      <c r="BR1107" s="90"/>
      <c r="BS1107" s="90"/>
      <c r="BT1107" s="90"/>
      <c r="BU1107" s="90"/>
      <c r="BV1107" s="90"/>
      <c r="BW1107" s="90"/>
      <c r="BX1107" s="90"/>
      <c r="BY1107" s="90"/>
      <c r="BZ1107" s="90"/>
      <c r="CA1107" s="90"/>
    </row>
    <row r="1108" spans="1:79" s="86" customFormat="1" x14ac:dyDescent="0.2">
      <c r="A1108" s="150"/>
      <c r="B1108" s="95"/>
      <c r="C1108" s="95"/>
      <c r="D1108" s="131"/>
      <c r="E1108" s="160"/>
      <c r="F1108" s="90"/>
      <c r="G1108" s="90"/>
      <c r="H1108" s="90"/>
      <c r="I1108" s="90"/>
      <c r="J1108" s="90"/>
      <c r="K1108" s="90"/>
      <c r="L1108" s="90"/>
      <c r="M1108" s="90"/>
      <c r="N1108" s="90"/>
      <c r="O1108" s="90"/>
      <c r="P1108" s="90"/>
      <c r="Q1108" s="90"/>
      <c r="R1108" s="90"/>
      <c r="S1108" s="90"/>
      <c r="T1108" s="90"/>
      <c r="U1108" s="90"/>
      <c r="V1108" s="90"/>
      <c r="W1108" s="90"/>
      <c r="X1108" s="90"/>
      <c r="Y1108" s="90"/>
      <c r="Z1108" s="90"/>
      <c r="AA1108" s="90"/>
      <c r="AB1108" s="90"/>
      <c r="AC1108" s="90"/>
      <c r="AD1108" s="90"/>
      <c r="AE1108" s="90"/>
      <c r="AF1108" s="90"/>
      <c r="AG1108" s="90"/>
      <c r="AH1108" s="90"/>
      <c r="AI1108" s="90"/>
      <c r="AJ1108" s="90"/>
      <c r="AK1108" s="90"/>
      <c r="AL1108" s="90"/>
      <c r="AM1108" s="90"/>
      <c r="AN1108" s="90"/>
      <c r="AO1108" s="90"/>
      <c r="AP1108" s="90"/>
      <c r="AQ1108" s="90"/>
      <c r="AR1108" s="90"/>
      <c r="AS1108" s="90"/>
      <c r="AT1108" s="90"/>
      <c r="AU1108" s="90"/>
      <c r="AV1108" s="90"/>
      <c r="AW1108" s="90"/>
      <c r="AX1108" s="90"/>
      <c r="AY1108" s="90"/>
      <c r="AZ1108" s="90"/>
      <c r="BA1108" s="90"/>
      <c r="BB1108" s="90"/>
      <c r="BC1108" s="90"/>
      <c r="BD1108" s="90"/>
      <c r="BE1108" s="90"/>
      <c r="BF1108" s="90"/>
      <c r="BG1108" s="90"/>
      <c r="BH1108" s="90"/>
      <c r="BI1108" s="90"/>
      <c r="BJ1108" s="90"/>
      <c r="BK1108" s="90"/>
      <c r="BL1108" s="90"/>
      <c r="BM1108" s="90"/>
      <c r="BN1108" s="90"/>
      <c r="BO1108" s="90"/>
      <c r="BP1108" s="90"/>
      <c r="BQ1108" s="90"/>
      <c r="BR1108" s="90"/>
      <c r="BS1108" s="90"/>
      <c r="BT1108" s="90"/>
      <c r="BU1108" s="90"/>
      <c r="BV1108" s="90"/>
      <c r="BW1108" s="90"/>
      <c r="BX1108" s="90"/>
      <c r="BY1108" s="90"/>
      <c r="BZ1108" s="90"/>
      <c r="CA1108" s="90"/>
    </row>
    <row r="1109" spans="1:79" s="86" customFormat="1" x14ac:dyDescent="0.2">
      <c r="A1109" s="150"/>
      <c r="B1109" s="95"/>
      <c r="C1109" s="95"/>
      <c r="D1109" s="131"/>
      <c r="E1109" s="160"/>
      <c r="F1109" s="90"/>
      <c r="G1109" s="90"/>
      <c r="H1109" s="90"/>
      <c r="I1109" s="90"/>
      <c r="J1109" s="90"/>
      <c r="K1109" s="90"/>
      <c r="L1109" s="90"/>
      <c r="M1109" s="90"/>
      <c r="N1109" s="90"/>
      <c r="O1109" s="90"/>
      <c r="P1109" s="90"/>
      <c r="Q1109" s="90"/>
      <c r="R1109" s="90"/>
      <c r="S1109" s="90"/>
      <c r="T1109" s="90"/>
      <c r="U1109" s="90"/>
      <c r="V1109" s="90"/>
      <c r="W1109" s="90"/>
      <c r="X1109" s="90"/>
      <c r="Y1109" s="90"/>
      <c r="Z1109" s="90"/>
      <c r="AA1109" s="90"/>
      <c r="AB1109" s="90"/>
      <c r="AC1109" s="90"/>
      <c r="AD1109" s="90"/>
      <c r="AE1109" s="90"/>
      <c r="AF1109" s="90"/>
      <c r="AG1109" s="90"/>
      <c r="AH1109" s="90"/>
      <c r="AI1109" s="90"/>
      <c r="AJ1109" s="90"/>
      <c r="AK1109" s="90"/>
      <c r="AL1109" s="90"/>
      <c r="AM1109" s="90"/>
      <c r="AN1109" s="90"/>
      <c r="AO1109" s="90"/>
      <c r="AP1109" s="90"/>
      <c r="AQ1109" s="90"/>
      <c r="AR1109" s="90"/>
      <c r="AS1109" s="90"/>
      <c r="AT1109" s="90"/>
      <c r="AU1109" s="90"/>
      <c r="AV1109" s="90"/>
      <c r="AW1109" s="90"/>
      <c r="AX1109" s="90"/>
      <c r="AY1109" s="90"/>
      <c r="AZ1109" s="90"/>
      <c r="BA1109" s="90"/>
      <c r="BB1109" s="90"/>
      <c r="BC1109" s="90"/>
      <c r="BD1109" s="90"/>
      <c r="BE1109" s="90"/>
      <c r="BF1109" s="90"/>
      <c r="BG1109" s="90"/>
      <c r="BH1109" s="90"/>
      <c r="BI1109" s="90"/>
      <c r="BJ1109" s="90"/>
      <c r="BK1109" s="90"/>
      <c r="BL1109" s="90"/>
      <c r="BM1109" s="90"/>
      <c r="BN1109" s="90"/>
      <c r="BO1109" s="90"/>
      <c r="BP1109" s="90"/>
      <c r="BQ1109" s="90"/>
      <c r="BR1109" s="90"/>
      <c r="BS1109" s="90"/>
      <c r="BT1109" s="90"/>
      <c r="BU1109" s="90"/>
      <c r="BV1109" s="90"/>
      <c r="BW1109" s="90"/>
      <c r="BX1109" s="90"/>
      <c r="BY1109" s="90"/>
      <c r="BZ1109" s="90"/>
      <c r="CA1109" s="90"/>
    </row>
    <row r="1110" spans="1:79" s="86" customFormat="1" x14ac:dyDescent="0.2">
      <c r="A1110" s="150"/>
      <c r="B1110" s="95"/>
      <c r="C1110" s="95"/>
      <c r="D1110" s="131"/>
      <c r="E1110" s="160"/>
      <c r="F1110" s="90"/>
      <c r="G1110" s="90"/>
      <c r="H1110" s="90"/>
      <c r="I1110" s="90"/>
      <c r="J1110" s="90"/>
      <c r="K1110" s="90"/>
      <c r="L1110" s="90"/>
      <c r="M1110" s="90"/>
      <c r="N1110" s="90"/>
      <c r="O1110" s="90"/>
      <c r="P1110" s="90"/>
      <c r="Q1110" s="90"/>
      <c r="R1110" s="90"/>
      <c r="S1110" s="90"/>
      <c r="T1110" s="90"/>
      <c r="U1110" s="90"/>
      <c r="V1110" s="90"/>
      <c r="W1110" s="90"/>
      <c r="X1110" s="90"/>
      <c r="Y1110" s="90"/>
      <c r="Z1110" s="90"/>
      <c r="AA1110" s="90"/>
      <c r="AB1110" s="90"/>
      <c r="AC1110" s="90"/>
      <c r="AD1110" s="90"/>
      <c r="AE1110" s="90"/>
      <c r="AF1110" s="90"/>
      <c r="AG1110" s="90"/>
      <c r="AH1110" s="90"/>
      <c r="AI1110" s="90"/>
      <c r="AJ1110" s="90"/>
      <c r="AK1110" s="90"/>
      <c r="AL1110" s="90"/>
      <c r="AM1110" s="90"/>
      <c r="AN1110" s="90"/>
      <c r="AO1110" s="90"/>
      <c r="AP1110" s="90"/>
      <c r="AQ1110" s="90"/>
      <c r="AR1110" s="90"/>
      <c r="AS1110" s="90"/>
      <c r="AT1110" s="90"/>
      <c r="AU1110" s="90"/>
      <c r="AV1110" s="90"/>
      <c r="AW1110" s="90"/>
      <c r="AX1110" s="90"/>
      <c r="AY1110" s="90"/>
      <c r="AZ1110" s="90"/>
      <c r="BA1110" s="90"/>
      <c r="BB1110" s="90"/>
      <c r="BC1110" s="90"/>
      <c r="BD1110" s="90"/>
      <c r="BE1110" s="90"/>
      <c r="BF1110" s="90"/>
      <c r="BG1110" s="90"/>
      <c r="BH1110" s="90"/>
      <c r="BI1110" s="90"/>
      <c r="BJ1110" s="90"/>
      <c r="BK1110" s="90"/>
      <c r="BL1110" s="90"/>
      <c r="BM1110" s="90"/>
      <c r="BN1110" s="90"/>
      <c r="BO1110" s="90"/>
      <c r="BP1110" s="90"/>
      <c r="BQ1110" s="90"/>
      <c r="BR1110" s="90"/>
      <c r="BS1110" s="90"/>
      <c r="BT1110" s="90"/>
      <c r="BU1110" s="90"/>
      <c r="BV1110" s="90"/>
      <c r="BW1110" s="90"/>
      <c r="BX1110" s="90"/>
      <c r="BY1110" s="90"/>
      <c r="BZ1110" s="90"/>
      <c r="CA1110" s="90"/>
    </row>
    <row r="1111" spans="1:79" s="86" customFormat="1" x14ac:dyDescent="0.2">
      <c r="A1111" s="150"/>
      <c r="B1111" s="95"/>
      <c r="C1111" s="95"/>
      <c r="D1111" s="131"/>
      <c r="E1111" s="160"/>
      <c r="F1111" s="90"/>
      <c r="G1111" s="90"/>
      <c r="H1111" s="90"/>
      <c r="I1111" s="90"/>
      <c r="J1111" s="90"/>
      <c r="K1111" s="90"/>
      <c r="L1111" s="90"/>
      <c r="M1111" s="90"/>
      <c r="N1111" s="90"/>
      <c r="O1111" s="90"/>
      <c r="P1111" s="90"/>
      <c r="Q1111" s="90"/>
      <c r="R1111" s="90"/>
      <c r="S1111" s="90"/>
      <c r="T1111" s="90"/>
      <c r="U1111" s="90"/>
      <c r="V1111" s="90"/>
      <c r="W1111" s="90"/>
      <c r="X1111" s="90"/>
      <c r="Y1111" s="90"/>
      <c r="Z1111" s="90"/>
      <c r="AA1111" s="90"/>
      <c r="AB1111" s="90"/>
      <c r="AC1111" s="90"/>
      <c r="AD1111" s="90"/>
      <c r="AE1111" s="90"/>
      <c r="AF1111" s="90"/>
      <c r="AG1111" s="90"/>
      <c r="AH1111" s="90"/>
      <c r="AI1111" s="90"/>
      <c r="AJ1111" s="90"/>
      <c r="AK1111" s="90"/>
      <c r="AL1111" s="90"/>
      <c r="AM1111" s="90"/>
      <c r="AN1111" s="90"/>
      <c r="AO1111" s="90"/>
      <c r="AP1111" s="90"/>
      <c r="AQ1111" s="90"/>
      <c r="AR1111" s="90"/>
      <c r="AS1111" s="90"/>
      <c r="AT1111" s="90"/>
      <c r="AU1111" s="90"/>
      <c r="AV1111" s="90"/>
      <c r="AW1111" s="90"/>
      <c r="AX1111" s="90"/>
      <c r="AY1111" s="90"/>
      <c r="AZ1111" s="90"/>
      <c r="BA1111" s="90"/>
      <c r="BB1111" s="90"/>
      <c r="BC1111" s="90"/>
      <c r="BD1111" s="90"/>
      <c r="BE1111" s="90"/>
      <c r="BF1111" s="90"/>
      <c r="BG1111" s="90"/>
      <c r="BH1111" s="90"/>
      <c r="BI1111" s="90"/>
      <c r="BJ1111" s="90"/>
      <c r="BK1111" s="90"/>
      <c r="BL1111" s="90"/>
      <c r="BM1111" s="90"/>
      <c r="BN1111" s="90"/>
      <c r="BO1111" s="90"/>
      <c r="BP1111" s="90"/>
      <c r="BQ1111" s="90"/>
      <c r="BR1111" s="90"/>
      <c r="BS1111" s="90"/>
      <c r="BT1111" s="90"/>
      <c r="BU1111" s="90"/>
      <c r="BV1111" s="90"/>
      <c r="BW1111" s="90"/>
      <c r="BX1111" s="90"/>
      <c r="BY1111" s="90"/>
      <c r="BZ1111" s="90"/>
      <c r="CA1111" s="90"/>
    </row>
    <row r="1112" spans="1:79" s="86" customFormat="1" x14ac:dyDescent="0.2">
      <c r="A1112" s="150"/>
      <c r="B1112" s="95"/>
      <c r="C1112" s="95"/>
      <c r="D1112" s="131"/>
      <c r="E1112" s="160"/>
      <c r="F1112" s="90"/>
      <c r="G1112" s="90"/>
      <c r="H1112" s="90"/>
      <c r="I1112" s="90"/>
      <c r="J1112" s="90"/>
      <c r="K1112" s="90"/>
      <c r="L1112" s="90"/>
      <c r="M1112" s="90"/>
      <c r="N1112" s="90"/>
      <c r="O1112" s="90"/>
      <c r="P1112" s="90"/>
      <c r="Q1112" s="90"/>
      <c r="R1112" s="90"/>
      <c r="S1112" s="90"/>
      <c r="T1112" s="90"/>
      <c r="U1112" s="90"/>
      <c r="V1112" s="90"/>
      <c r="W1112" s="90"/>
      <c r="X1112" s="90"/>
      <c r="Y1112" s="90"/>
      <c r="Z1112" s="90"/>
      <c r="AA1112" s="90"/>
      <c r="AB1112" s="90"/>
      <c r="AC1112" s="90"/>
      <c r="AD1112" s="90"/>
      <c r="AE1112" s="90"/>
      <c r="AF1112" s="90"/>
      <c r="AG1112" s="90"/>
      <c r="AH1112" s="90"/>
      <c r="AI1112" s="90"/>
      <c r="AJ1112" s="90"/>
      <c r="AK1112" s="90"/>
      <c r="AL1112" s="90"/>
      <c r="AM1112" s="90"/>
      <c r="AN1112" s="90"/>
      <c r="AO1112" s="90"/>
      <c r="AP1112" s="90"/>
      <c r="AQ1112" s="90"/>
      <c r="AR1112" s="90"/>
      <c r="AS1112" s="90"/>
      <c r="AT1112" s="90"/>
      <c r="AU1112" s="90"/>
      <c r="AV1112" s="90"/>
      <c r="AW1112" s="90"/>
      <c r="AX1112" s="90"/>
      <c r="AY1112" s="90"/>
      <c r="AZ1112" s="90"/>
      <c r="BA1112" s="90"/>
      <c r="BB1112" s="90"/>
      <c r="BC1112" s="90"/>
      <c r="BD1112" s="90"/>
      <c r="BE1112" s="90"/>
      <c r="BF1112" s="90"/>
      <c r="BG1112" s="90"/>
      <c r="BH1112" s="90"/>
      <c r="BI1112" s="90"/>
      <c r="BJ1112" s="90"/>
      <c r="BK1112" s="90"/>
      <c r="BL1112" s="90"/>
      <c r="BM1112" s="90"/>
      <c r="BN1112" s="90"/>
      <c r="BO1112" s="90"/>
      <c r="BP1112" s="90"/>
      <c r="BQ1112" s="90"/>
      <c r="BR1112" s="90"/>
      <c r="BS1112" s="90"/>
      <c r="BT1112" s="90"/>
      <c r="BU1112" s="90"/>
      <c r="BV1112" s="90"/>
      <c r="BW1112" s="90"/>
      <c r="BX1112" s="90"/>
      <c r="BY1112" s="90"/>
      <c r="BZ1112" s="90"/>
      <c r="CA1112" s="90"/>
    </row>
    <row r="1113" spans="1:79" s="86" customFormat="1" x14ac:dyDescent="0.2">
      <c r="A1113" s="150"/>
      <c r="B1113" s="95"/>
      <c r="C1113" s="95"/>
      <c r="D1113" s="131"/>
      <c r="E1113" s="160"/>
      <c r="F1113" s="90"/>
      <c r="G1113" s="90"/>
      <c r="H1113" s="90"/>
      <c r="I1113" s="90"/>
      <c r="J1113" s="90"/>
      <c r="K1113" s="90"/>
      <c r="L1113" s="90"/>
      <c r="M1113" s="90"/>
      <c r="N1113" s="90"/>
      <c r="O1113" s="90"/>
      <c r="P1113" s="90"/>
      <c r="Q1113" s="90"/>
      <c r="R1113" s="90"/>
      <c r="S1113" s="90"/>
      <c r="T1113" s="90"/>
      <c r="U1113" s="90"/>
      <c r="V1113" s="90"/>
      <c r="W1113" s="90"/>
      <c r="X1113" s="90"/>
      <c r="Y1113" s="90"/>
      <c r="Z1113" s="90"/>
      <c r="AA1113" s="90"/>
      <c r="AB1113" s="90"/>
      <c r="AC1113" s="90"/>
      <c r="AD1113" s="90"/>
      <c r="AE1113" s="90"/>
      <c r="AF1113" s="90"/>
      <c r="AG1113" s="90"/>
      <c r="AH1113" s="90"/>
      <c r="AI1113" s="90"/>
      <c r="AJ1113" s="90"/>
      <c r="AK1113" s="90"/>
      <c r="AL1113" s="90"/>
      <c r="AM1113" s="90"/>
      <c r="AN1113" s="90"/>
      <c r="AO1113" s="90"/>
      <c r="AP1113" s="90"/>
      <c r="AQ1113" s="90"/>
      <c r="AR1113" s="90"/>
      <c r="AS1113" s="90"/>
      <c r="AT1113" s="90"/>
      <c r="AU1113" s="90"/>
      <c r="AV1113" s="90"/>
      <c r="AW1113" s="90"/>
      <c r="AX1113" s="90"/>
      <c r="AY1113" s="90"/>
      <c r="AZ1113" s="90"/>
      <c r="BA1113" s="90"/>
      <c r="BB1113" s="90"/>
      <c r="BC1113" s="90"/>
      <c r="BD1113" s="90"/>
      <c r="BE1113" s="90"/>
      <c r="BF1113" s="90"/>
      <c r="BG1113" s="90"/>
      <c r="BH1113" s="90"/>
      <c r="BI1113" s="90"/>
      <c r="BJ1113" s="90"/>
      <c r="BK1113" s="90"/>
      <c r="BL1113" s="90"/>
      <c r="BM1113" s="90"/>
      <c r="BN1113" s="90"/>
      <c r="BO1113" s="90"/>
      <c r="BP1113" s="90"/>
      <c r="BQ1113" s="90"/>
      <c r="BR1113" s="90"/>
      <c r="BS1113" s="90"/>
      <c r="BT1113" s="90"/>
      <c r="BU1113" s="90"/>
      <c r="BV1113" s="90"/>
      <c r="BW1113" s="90"/>
      <c r="BX1113" s="90"/>
      <c r="BY1113" s="90"/>
      <c r="BZ1113" s="90"/>
      <c r="CA1113" s="90"/>
    </row>
    <row r="1114" spans="1:79" s="86" customFormat="1" x14ac:dyDescent="0.2">
      <c r="A1114" s="150"/>
      <c r="B1114" s="95"/>
      <c r="C1114" s="95"/>
      <c r="D1114" s="131"/>
      <c r="E1114" s="160"/>
      <c r="F1114" s="90"/>
      <c r="G1114" s="90"/>
      <c r="H1114" s="90"/>
      <c r="I1114" s="90"/>
      <c r="J1114" s="90"/>
      <c r="K1114" s="90"/>
      <c r="L1114" s="90"/>
      <c r="M1114" s="90"/>
      <c r="N1114" s="90"/>
      <c r="O1114" s="90"/>
      <c r="P1114" s="90"/>
      <c r="Q1114" s="90"/>
      <c r="R1114" s="90"/>
      <c r="S1114" s="90"/>
      <c r="T1114" s="90"/>
      <c r="U1114" s="90"/>
      <c r="V1114" s="90"/>
      <c r="W1114" s="90"/>
      <c r="X1114" s="90"/>
      <c r="Y1114" s="90"/>
      <c r="Z1114" s="90"/>
      <c r="AA1114" s="90"/>
      <c r="AB1114" s="90"/>
      <c r="AC1114" s="90"/>
      <c r="AD1114" s="90"/>
      <c r="AE1114" s="90"/>
      <c r="AF1114" s="90"/>
      <c r="AG1114" s="90"/>
      <c r="AH1114" s="90"/>
      <c r="AI1114" s="90"/>
      <c r="AJ1114" s="90"/>
      <c r="AK1114" s="90"/>
      <c r="AL1114" s="90"/>
      <c r="AM1114" s="90"/>
      <c r="AN1114" s="90"/>
      <c r="AO1114" s="90"/>
      <c r="AP1114" s="90"/>
      <c r="AQ1114" s="90"/>
      <c r="AR1114" s="90"/>
      <c r="AS1114" s="90"/>
      <c r="AT1114" s="90"/>
      <c r="AU1114" s="90"/>
      <c r="AV1114" s="90"/>
      <c r="AW1114" s="90"/>
      <c r="AX1114" s="90"/>
      <c r="AY1114" s="90"/>
      <c r="AZ1114" s="90"/>
      <c r="BA1114" s="90"/>
      <c r="BB1114" s="90"/>
      <c r="BC1114" s="90"/>
      <c r="BD1114" s="90"/>
      <c r="BE1114" s="90"/>
      <c r="BF1114" s="90"/>
      <c r="BG1114" s="90"/>
      <c r="BH1114" s="90"/>
      <c r="BI1114" s="90"/>
      <c r="BJ1114" s="90"/>
      <c r="BK1114" s="90"/>
      <c r="BL1114" s="90"/>
      <c r="BM1114" s="90"/>
      <c r="BN1114" s="90"/>
      <c r="BO1114" s="90"/>
      <c r="BP1114" s="90"/>
      <c r="BQ1114" s="90"/>
      <c r="BR1114" s="90"/>
      <c r="BS1114" s="90"/>
      <c r="BT1114" s="90"/>
      <c r="BU1114" s="90"/>
      <c r="BV1114" s="90"/>
      <c r="BW1114" s="90"/>
      <c r="BX1114" s="90"/>
      <c r="BY1114" s="90"/>
      <c r="BZ1114" s="90"/>
      <c r="CA1114" s="90"/>
    </row>
    <row r="1115" spans="1:79" s="86" customFormat="1" x14ac:dyDescent="0.2">
      <c r="A1115" s="150"/>
      <c r="B1115" s="95"/>
      <c r="C1115" s="95"/>
      <c r="D1115" s="131"/>
      <c r="E1115" s="160"/>
      <c r="F1115" s="90"/>
      <c r="G1115" s="90"/>
      <c r="H1115" s="90"/>
      <c r="I1115" s="90"/>
      <c r="J1115" s="90"/>
      <c r="K1115" s="90"/>
      <c r="L1115" s="90"/>
      <c r="M1115" s="90"/>
      <c r="N1115" s="90"/>
      <c r="O1115" s="90"/>
      <c r="P1115" s="90"/>
      <c r="Q1115" s="90"/>
      <c r="R1115" s="90"/>
      <c r="S1115" s="90"/>
      <c r="T1115" s="90"/>
      <c r="U1115" s="90"/>
      <c r="V1115" s="90"/>
      <c r="W1115" s="90"/>
      <c r="X1115" s="90"/>
      <c r="Y1115" s="90"/>
      <c r="Z1115" s="90"/>
      <c r="AA1115" s="90"/>
      <c r="AB1115" s="90"/>
      <c r="AC1115" s="90"/>
      <c r="AD1115" s="90"/>
      <c r="AE1115" s="90"/>
      <c r="AF1115" s="90"/>
      <c r="AG1115" s="90"/>
      <c r="AH1115" s="90"/>
      <c r="AI1115" s="90"/>
      <c r="AJ1115" s="90"/>
      <c r="AK1115" s="90"/>
      <c r="AL1115" s="90"/>
      <c r="AM1115" s="90"/>
      <c r="AN1115" s="90"/>
      <c r="AO1115" s="90"/>
      <c r="AP1115" s="90"/>
      <c r="AQ1115" s="90"/>
      <c r="AR1115" s="90"/>
      <c r="AS1115" s="90"/>
      <c r="AT1115" s="90"/>
      <c r="AU1115" s="90"/>
      <c r="AV1115" s="90"/>
      <c r="AW1115" s="90"/>
      <c r="AX1115" s="90"/>
      <c r="AY1115" s="90"/>
      <c r="AZ1115" s="90"/>
      <c r="BA1115" s="90"/>
      <c r="BB1115" s="90"/>
      <c r="BC1115" s="90"/>
      <c r="BD1115" s="90"/>
      <c r="BE1115" s="90"/>
      <c r="BF1115" s="90"/>
      <c r="BG1115" s="90"/>
      <c r="BH1115" s="90"/>
      <c r="BI1115" s="90"/>
      <c r="BJ1115" s="90"/>
      <c r="BK1115" s="90"/>
      <c r="BL1115" s="90"/>
      <c r="BM1115" s="90"/>
      <c r="BN1115" s="90"/>
      <c r="BO1115" s="90"/>
      <c r="BP1115" s="90"/>
      <c r="BQ1115" s="90"/>
      <c r="BR1115" s="90"/>
      <c r="BS1115" s="90"/>
      <c r="BT1115" s="90"/>
      <c r="BU1115" s="90"/>
      <c r="BV1115" s="90"/>
      <c r="BW1115" s="90"/>
      <c r="BX1115" s="90"/>
      <c r="BY1115" s="90"/>
      <c r="BZ1115" s="90"/>
      <c r="CA1115" s="90"/>
    </row>
    <row r="1116" spans="1:79" s="86" customFormat="1" x14ac:dyDescent="0.2">
      <c r="A1116" s="150"/>
      <c r="B1116" s="95"/>
      <c r="C1116" s="95"/>
      <c r="D1116" s="131"/>
      <c r="E1116" s="160"/>
      <c r="F1116" s="90"/>
      <c r="G1116" s="90"/>
      <c r="H1116" s="90"/>
      <c r="I1116" s="90"/>
      <c r="J1116" s="90"/>
      <c r="K1116" s="90"/>
      <c r="L1116" s="90"/>
      <c r="M1116" s="90"/>
      <c r="N1116" s="90"/>
      <c r="O1116" s="90"/>
      <c r="P1116" s="90"/>
      <c r="Q1116" s="90"/>
      <c r="R1116" s="90"/>
      <c r="S1116" s="90"/>
      <c r="T1116" s="90"/>
      <c r="U1116" s="90"/>
      <c r="V1116" s="90"/>
      <c r="W1116" s="90"/>
      <c r="X1116" s="90"/>
      <c r="Y1116" s="90"/>
      <c r="Z1116" s="90"/>
      <c r="AA1116" s="90"/>
      <c r="AB1116" s="90"/>
      <c r="AC1116" s="90"/>
      <c r="AD1116" s="90"/>
      <c r="AE1116" s="90"/>
      <c r="AF1116" s="90"/>
      <c r="AG1116" s="90"/>
      <c r="AH1116" s="90"/>
      <c r="AI1116" s="90"/>
      <c r="AJ1116" s="90"/>
      <c r="AK1116" s="90"/>
      <c r="AL1116" s="90"/>
      <c r="AM1116" s="90"/>
      <c r="AN1116" s="90"/>
      <c r="AO1116" s="90"/>
      <c r="AP1116" s="90"/>
      <c r="AQ1116" s="90"/>
      <c r="AR1116" s="90"/>
      <c r="AS1116" s="90"/>
      <c r="AT1116" s="90"/>
      <c r="AU1116" s="90"/>
      <c r="AV1116" s="90"/>
      <c r="AW1116" s="90"/>
      <c r="AX1116" s="90"/>
      <c r="AY1116" s="90"/>
      <c r="AZ1116" s="90"/>
      <c r="BA1116" s="90"/>
      <c r="BB1116" s="90"/>
      <c r="BC1116" s="90"/>
      <c r="BD1116" s="90"/>
      <c r="BE1116" s="90"/>
      <c r="BF1116" s="90"/>
      <c r="BG1116" s="90"/>
      <c r="BH1116" s="90"/>
      <c r="BI1116" s="90"/>
      <c r="BJ1116" s="90"/>
      <c r="BK1116" s="90"/>
      <c r="BL1116" s="90"/>
      <c r="BM1116" s="90"/>
      <c r="BN1116" s="90"/>
      <c r="BO1116" s="90"/>
      <c r="BP1116" s="90"/>
      <c r="BQ1116" s="90"/>
      <c r="BR1116" s="90"/>
      <c r="BS1116" s="90"/>
      <c r="BT1116" s="90"/>
      <c r="BU1116" s="90"/>
      <c r="BV1116" s="90"/>
      <c r="BW1116" s="90"/>
      <c r="BX1116" s="90"/>
      <c r="BY1116" s="90"/>
      <c r="BZ1116" s="90"/>
      <c r="CA1116" s="90"/>
    </row>
    <row r="1117" spans="1:79" s="86" customFormat="1" x14ac:dyDescent="0.2">
      <c r="A1117" s="150"/>
      <c r="B1117" s="95"/>
      <c r="C1117" s="95"/>
      <c r="D1117" s="131"/>
      <c r="E1117" s="160"/>
      <c r="F1117" s="90"/>
      <c r="G1117" s="90"/>
      <c r="H1117" s="90"/>
      <c r="I1117" s="90"/>
      <c r="J1117" s="90"/>
      <c r="K1117" s="90"/>
      <c r="L1117" s="90"/>
      <c r="M1117" s="90"/>
      <c r="N1117" s="90"/>
      <c r="O1117" s="90"/>
      <c r="P1117" s="90"/>
      <c r="Q1117" s="90"/>
      <c r="R1117" s="90"/>
      <c r="S1117" s="90"/>
      <c r="T1117" s="90"/>
      <c r="U1117" s="90"/>
      <c r="V1117" s="90"/>
      <c r="W1117" s="90"/>
      <c r="X1117" s="90"/>
      <c r="Y1117" s="90"/>
      <c r="Z1117" s="90"/>
      <c r="AA1117" s="90"/>
      <c r="AB1117" s="90"/>
      <c r="AC1117" s="90"/>
      <c r="AD1117" s="90"/>
      <c r="AE1117" s="90"/>
      <c r="AF1117" s="90"/>
      <c r="AG1117" s="90"/>
      <c r="AH1117" s="90"/>
      <c r="AI1117" s="90"/>
      <c r="AJ1117" s="90"/>
      <c r="AK1117" s="90"/>
      <c r="AL1117" s="90"/>
      <c r="AM1117" s="90"/>
      <c r="AN1117" s="90"/>
      <c r="AO1117" s="90"/>
      <c r="AP1117" s="90"/>
      <c r="AQ1117" s="90"/>
      <c r="AR1117" s="90"/>
      <c r="AS1117" s="90"/>
      <c r="AT1117" s="90"/>
      <c r="AU1117" s="90"/>
      <c r="AV1117" s="90"/>
      <c r="AW1117" s="90"/>
      <c r="AX1117" s="90"/>
      <c r="AY1117" s="90"/>
      <c r="AZ1117" s="90"/>
      <c r="BA1117" s="90"/>
      <c r="BB1117" s="90"/>
      <c r="BC1117" s="90"/>
      <c r="BD1117" s="90"/>
      <c r="BE1117" s="90"/>
      <c r="BF1117" s="90"/>
      <c r="BG1117" s="90"/>
      <c r="BH1117" s="90"/>
      <c r="BI1117" s="90"/>
      <c r="BJ1117" s="90"/>
      <c r="BK1117" s="90"/>
      <c r="BL1117" s="90"/>
      <c r="BM1117" s="90"/>
      <c r="BN1117" s="90"/>
      <c r="BO1117" s="90"/>
      <c r="BP1117" s="90"/>
      <c r="BQ1117" s="90"/>
      <c r="BR1117" s="90"/>
      <c r="BS1117" s="90"/>
      <c r="BT1117" s="90"/>
      <c r="BU1117" s="90"/>
      <c r="BV1117" s="90"/>
      <c r="BW1117" s="90"/>
      <c r="BX1117" s="90"/>
      <c r="BY1117" s="90"/>
      <c r="BZ1117" s="90"/>
      <c r="CA1117" s="90"/>
    </row>
    <row r="1118" spans="1:79" s="86" customFormat="1" x14ac:dyDescent="0.2">
      <c r="A1118" s="150"/>
      <c r="B1118" s="95"/>
      <c r="C1118" s="95"/>
      <c r="D1118" s="131"/>
      <c r="E1118" s="160"/>
      <c r="F1118" s="90"/>
      <c r="G1118" s="90"/>
      <c r="H1118" s="90"/>
      <c r="I1118" s="90"/>
      <c r="J1118" s="90"/>
      <c r="K1118" s="90"/>
      <c r="L1118" s="90"/>
      <c r="M1118" s="90"/>
      <c r="N1118" s="90"/>
      <c r="O1118" s="90"/>
      <c r="P1118" s="90"/>
      <c r="Q1118" s="90"/>
      <c r="R1118" s="90"/>
      <c r="S1118" s="90"/>
      <c r="T1118" s="90"/>
      <c r="U1118" s="90"/>
      <c r="V1118" s="90"/>
      <c r="W1118" s="90"/>
      <c r="X1118" s="90"/>
      <c r="Y1118" s="90"/>
      <c r="Z1118" s="90"/>
      <c r="AA1118" s="90"/>
      <c r="AB1118" s="90"/>
      <c r="AC1118" s="90"/>
      <c r="AD1118" s="90"/>
      <c r="AE1118" s="90"/>
      <c r="AF1118" s="90"/>
      <c r="AG1118" s="90"/>
      <c r="AH1118" s="90"/>
      <c r="AI1118" s="90"/>
      <c r="AJ1118" s="90"/>
      <c r="AK1118" s="90"/>
      <c r="AL1118" s="90"/>
      <c r="AM1118" s="90"/>
      <c r="AN1118" s="90"/>
      <c r="AO1118" s="90"/>
      <c r="AP1118" s="90"/>
      <c r="AQ1118" s="90"/>
      <c r="AR1118" s="90"/>
      <c r="AS1118" s="90"/>
      <c r="AT1118" s="90"/>
      <c r="AU1118" s="90"/>
      <c r="AV1118" s="90"/>
      <c r="AW1118" s="90"/>
      <c r="AX1118" s="90"/>
      <c r="AY1118" s="90"/>
      <c r="AZ1118" s="90"/>
      <c r="BA1118" s="90"/>
      <c r="BB1118" s="90"/>
      <c r="BC1118" s="90"/>
      <c r="BD1118" s="90"/>
      <c r="BE1118" s="90"/>
      <c r="BF1118" s="90"/>
      <c r="BG1118" s="90"/>
      <c r="BH1118" s="90"/>
      <c r="BI1118" s="90"/>
      <c r="BJ1118" s="90"/>
      <c r="BK1118" s="90"/>
      <c r="BL1118" s="90"/>
      <c r="BM1118" s="90"/>
      <c r="BN1118" s="90"/>
      <c r="BO1118" s="90"/>
      <c r="BP1118" s="90"/>
      <c r="BQ1118" s="90"/>
      <c r="BR1118" s="90"/>
      <c r="BS1118" s="90"/>
      <c r="BT1118" s="90"/>
      <c r="BU1118" s="90"/>
      <c r="BV1118" s="90"/>
      <c r="BW1118" s="90"/>
      <c r="BX1118" s="90"/>
      <c r="BY1118" s="90"/>
      <c r="BZ1118" s="90"/>
      <c r="CA1118" s="90"/>
    </row>
    <row r="1119" spans="1:79" s="86" customFormat="1" x14ac:dyDescent="0.2">
      <c r="A1119" s="150"/>
      <c r="B1119" s="95"/>
      <c r="C1119" s="95"/>
      <c r="D1119" s="131"/>
      <c r="E1119" s="160"/>
      <c r="F1119" s="90"/>
      <c r="G1119" s="90"/>
      <c r="H1119" s="90"/>
      <c r="I1119" s="90"/>
      <c r="J1119" s="90"/>
      <c r="K1119" s="90"/>
      <c r="L1119" s="90"/>
      <c r="M1119" s="90"/>
      <c r="N1119" s="90"/>
      <c r="O1119" s="90"/>
      <c r="P1119" s="90"/>
      <c r="Q1119" s="90"/>
      <c r="R1119" s="90"/>
      <c r="S1119" s="90"/>
      <c r="T1119" s="90"/>
      <c r="U1119" s="90"/>
      <c r="V1119" s="90"/>
      <c r="W1119" s="90"/>
      <c r="X1119" s="90"/>
      <c r="Y1119" s="90"/>
      <c r="Z1119" s="90"/>
      <c r="AA1119" s="90"/>
      <c r="AB1119" s="90"/>
      <c r="AC1119" s="90"/>
      <c r="AD1119" s="90"/>
      <c r="AE1119" s="90"/>
      <c r="AF1119" s="90"/>
      <c r="AG1119" s="90"/>
      <c r="AH1119" s="90"/>
      <c r="AI1119" s="90"/>
      <c r="AJ1119" s="90"/>
      <c r="AK1119" s="90"/>
      <c r="AL1119" s="90"/>
      <c r="AM1119" s="90"/>
      <c r="AN1119" s="90"/>
      <c r="AO1119" s="90"/>
      <c r="AP1119" s="90"/>
      <c r="AQ1119" s="90"/>
      <c r="AR1119" s="90"/>
      <c r="AS1119" s="90"/>
      <c r="AT1119" s="90"/>
      <c r="AU1119" s="90"/>
      <c r="AV1119" s="90"/>
      <c r="AW1119" s="90"/>
      <c r="AX1119" s="90"/>
      <c r="AY1119" s="90"/>
      <c r="AZ1119" s="90"/>
      <c r="BA1119" s="90"/>
      <c r="BB1119" s="90"/>
      <c r="BC1119" s="90"/>
      <c r="BD1119" s="90"/>
      <c r="BE1119" s="90"/>
      <c r="BF1119" s="90"/>
      <c r="BG1119" s="90"/>
      <c r="BH1119" s="90"/>
      <c r="BI1119" s="90"/>
      <c r="BJ1119" s="90"/>
      <c r="BK1119" s="90"/>
      <c r="BL1119" s="90"/>
      <c r="BM1119" s="90"/>
      <c r="BN1119" s="90"/>
      <c r="BO1119" s="90"/>
      <c r="BP1119" s="90"/>
      <c r="BQ1119" s="90"/>
      <c r="BR1119" s="90"/>
      <c r="BS1119" s="90"/>
      <c r="BT1119" s="90"/>
      <c r="BU1119" s="90"/>
      <c r="BV1119" s="90"/>
      <c r="BW1119" s="90"/>
      <c r="BX1119" s="90"/>
      <c r="BY1119" s="90"/>
      <c r="BZ1119" s="90"/>
      <c r="CA1119" s="90"/>
    </row>
    <row r="1120" spans="1:79" s="86" customFormat="1" x14ac:dyDescent="0.2">
      <c r="A1120" s="150"/>
      <c r="B1120" s="95"/>
      <c r="C1120" s="95"/>
      <c r="D1120" s="131"/>
      <c r="E1120" s="160"/>
      <c r="F1120" s="90"/>
      <c r="G1120" s="90"/>
      <c r="H1120" s="90"/>
      <c r="I1120" s="90"/>
      <c r="J1120" s="90"/>
      <c r="K1120" s="90"/>
      <c r="L1120" s="90"/>
      <c r="M1120" s="90"/>
      <c r="N1120" s="90"/>
      <c r="O1120" s="90"/>
      <c r="P1120" s="90"/>
      <c r="Q1120" s="90"/>
      <c r="R1120" s="90"/>
      <c r="S1120" s="90"/>
      <c r="T1120" s="90"/>
      <c r="U1120" s="90"/>
      <c r="V1120" s="90"/>
      <c r="W1120" s="90"/>
      <c r="X1120" s="90"/>
      <c r="Y1120" s="90"/>
      <c r="Z1120" s="90"/>
      <c r="AA1120" s="90"/>
      <c r="AB1120" s="90"/>
      <c r="AC1120" s="90"/>
      <c r="AD1120" s="90"/>
      <c r="AE1120" s="90"/>
      <c r="AF1120" s="90"/>
      <c r="AG1120" s="90"/>
      <c r="AH1120" s="90"/>
      <c r="AI1120" s="90"/>
      <c r="AJ1120" s="90"/>
      <c r="AK1120" s="90"/>
      <c r="AL1120" s="90"/>
      <c r="AM1120" s="90"/>
      <c r="AN1120" s="90"/>
      <c r="AO1120" s="90"/>
      <c r="AP1120" s="90"/>
      <c r="AQ1120" s="90"/>
      <c r="AR1120" s="90"/>
      <c r="AS1120" s="90"/>
      <c r="AT1120" s="90"/>
      <c r="AU1120" s="90"/>
      <c r="AV1120" s="90"/>
      <c r="AW1120" s="90"/>
      <c r="AX1120" s="90"/>
      <c r="AY1120" s="90"/>
      <c r="AZ1120" s="90"/>
      <c r="BA1120" s="90"/>
      <c r="BB1120" s="90"/>
      <c r="BC1120" s="90"/>
      <c r="BD1120" s="90"/>
      <c r="BE1120" s="90"/>
      <c r="BF1120" s="90"/>
      <c r="BG1120" s="90"/>
      <c r="BH1120" s="90"/>
      <c r="BI1120" s="90"/>
      <c r="BJ1120" s="90"/>
      <c r="BK1120" s="90"/>
      <c r="BL1120" s="90"/>
      <c r="BM1120" s="90"/>
      <c r="BN1120" s="90"/>
      <c r="BO1120" s="90"/>
      <c r="BP1120" s="90"/>
      <c r="BQ1120" s="90"/>
      <c r="BR1120" s="90"/>
      <c r="BS1120" s="90"/>
      <c r="BT1120" s="90"/>
      <c r="BU1120" s="90"/>
      <c r="BV1120" s="90"/>
      <c r="BW1120" s="90"/>
      <c r="BX1120" s="90"/>
      <c r="BY1120" s="90"/>
      <c r="BZ1120" s="90"/>
      <c r="CA1120" s="90"/>
    </row>
    <row r="1121" spans="1:79" s="86" customFormat="1" x14ac:dyDescent="0.2">
      <c r="A1121" s="150"/>
      <c r="B1121" s="95"/>
      <c r="C1121" s="95"/>
      <c r="D1121" s="131"/>
      <c r="E1121" s="160"/>
      <c r="F1121" s="90"/>
      <c r="G1121" s="90"/>
      <c r="H1121" s="90"/>
      <c r="I1121" s="90"/>
      <c r="J1121" s="90"/>
      <c r="K1121" s="90"/>
      <c r="L1121" s="90"/>
      <c r="M1121" s="90"/>
      <c r="N1121" s="90"/>
      <c r="O1121" s="90"/>
      <c r="P1121" s="90"/>
      <c r="Q1121" s="90"/>
      <c r="R1121" s="90"/>
      <c r="S1121" s="90"/>
      <c r="T1121" s="90"/>
      <c r="U1121" s="90"/>
      <c r="V1121" s="90"/>
      <c r="W1121" s="90"/>
      <c r="X1121" s="90"/>
      <c r="Y1121" s="90"/>
      <c r="Z1121" s="90"/>
      <c r="AA1121" s="90"/>
      <c r="AB1121" s="90"/>
      <c r="AC1121" s="90"/>
      <c r="AD1121" s="90"/>
      <c r="AE1121" s="90"/>
      <c r="AF1121" s="90"/>
      <c r="AG1121" s="90"/>
      <c r="AH1121" s="90"/>
      <c r="AI1121" s="90"/>
      <c r="AJ1121" s="90"/>
      <c r="AK1121" s="90"/>
      <c r="AL1121" s="90"/>
      <c r="AM1121" s="90"/>
      <c r="AN1121" s="90"/>
      <c r="AO1121" s="90"/>
      <c r="AP1121" s="90"/>
      <c r="AQ1121" s="90"/>
      <c r="AR1121" s="90"/>
      <c r="AS1121" s="90"/>
      <c r="AT1121" s="90"/>
      <c r="AU1121" s="90"/>
      <c r="AV1121" s="90"/>
      <c r="AW1121" s="90"/>
      <c r="AX1121" s="90"/>
      <c r="AY1121" s="90"/>
      <c r="AZ1121" s="90"/>
      <c r="BA1121" s="90"/>
      <c r="BB1121" s="90"/>
      <c r="BC1121" s="90"/>
      <c r="BD1121" s="90"/>
      <c r="BE1121" s="90"/>
      <c r="BF1121" s="90"/>
      <c r="BG1121" s="90"/>
      <c r="BH1121" s="90"/>
      <c r="BI1121" s="90"/>
      <c r="BJ1121" s="90"/>
      <c r="BK1121" s="90"/>
      <c r="BL1121" s="90"/>
      <c r="BM1121" s="90"/>
      <c r="BN1121" s="90"/>
      <c r="BO1121" s="90"/>
      <c r="BP1121" s="90"/>
      <c r="BQ1121" s="90"/>
      <c r="BR1121" s="90"/>
      <c r="BS1121" s="90"/>
      <c r="BT1121" s="90"/>
      <c r="BU1121" s="90"/>
      <c r="BV1121" s="90"/>
      <c r="BW1121" s="90"/>
      <c r="BX1121" s="90"/>
      <c r="BY1121" s="90"/>
      <c r="BZ1121" s="90"/>
      <c r="CA1121" s="90"/>
    </row>
    <row r="1122" spans="1:79" s="86" customFormat="1" x14ac:dyDescent="0.2">
      <c r="A1122" s="150"/>
      <c r="B1122" s="95"/>
      <c r="C1122" s="95"/>
      <c r="D1122" s="131"/>
      <c r="E1122" s="160"/>
      <c r="F1122" s="90"/>
      <c r="G1122" s="90"/>
      <c r="H1122" s="90"/>
      <c r="I1122" s="90"/>
      <c r="J1122" s="90"/>
      <c r="K1122" s="90"/>
      <c r="L1122" s="90"/>
      <c r="M1122" s="90"/>
      <c r="N1122" s="90"/>
      <c r="O1122" s="90"/>
      <c r="P1122" s="90"/>
      <c r="Q1122" s="90"/>
      <c r="R1122" s="90"/>
      <c r="S1122" s="90"/>
      <c r="T1122" s="90"/>
      <c r="U1122" s="90"/>
      <c r="V1122" s="90"/>
      <c r="W1122" s="90"/>
      <c r="X1122" s="90"/>
      <c r="Y1122" s="90"/>
      <c r="Z1122" s="90"/>
      <c r="AA1122" s="90"/>
      <c r="AB1122" s="90"/>
      <c r="AC1122" s="90"/>
      <c r="AD1122" s="90"/>
      <c r="AE1122" s="90"/>
      <c r="AF1122" s="90"/>
      <c r="AG1122" s="90"/>
      <c r="AH1122" s="90"/>
      <c r="AI1122" s="90"/>
      <c r="AJ1122" s="90"/>
      <c r="AK1122" s="90"/>
      <c r="AL1122" s="90"/>
      <c r="AM1122" s="90"/>
      <c r="AN1122" s="90"/>
      <c r="AO1122" s="90"/>
      <c r="AP1122" s="90"/>
      <c r="AQ1122" s="90"/>
      <c r="AR1122" s="90"/>
      <c r="AS1122" s="90"/>
      <c r="AT1122" s="90"/>
      <c r="AU1122" s="90"/>
      <c r="AV1122" s="90"/>
      <c r="AW1122" s="90"/>
      <c r="AX1122" s="90"/>
      <c r="AY1122" s="90"/>
      <c r="AZ1122" s="90"/>
      <c r="BA1122" s="90"/>
      <c r="BB1122" s="90"/>
      <c r="BC1122" s="90"/>
      <c r="BD1122" s="90"/>
      <c r="BE1122" s="90"/>
      <c r="BF1122" s="90"/>
      <c r="BG1122" s="90"/>
      <c r="BH1122" s="90"/>
      <c r="BI1122" s="90"/>
      <c r="BJ1122" s="90"/>
      <c r="BK1122" s="90"/>
      <c r="BL1122" s="90"/>
      <c r="BM1122" s="90"/>
      <c r="BN1122" s="90"/>
      <c r="BO1122" s="90"/>
      <c r="BP1122" s="90"/>
      <c r="BQ1122" s="90"/>
      <c r="BR1122" s="90"/>
      <c r="BS1122" s="90"/>
      <c r="BT1122" s="90"/>
      <c r="BU1122" s="90"/>
      <c r="BV1122" s="90"/>
      <c r="BW1122" s="90"/>
      <c r="BX1122" s="90"/>
      <c r="BY1122" s="90"/>
      <c r="BZ1122" s="90"/>
      <c r="CA1122" s="90"/>
    </row>
    <row r="1123" spans="1:79" s="86" customFormat="1" x14ac:dyDescent="0.2">
      <c r="A1123" s="150"/>
      <c r="B1123" s="95"/>
      <c r="C1123" s="95"/>
      <c r="D1123" s="131"/>
      <c r="E1123" s="160"/>
      <c r="F1123" s="90"/>
      <c r="G1123" s="90"/>
      <c r="H1123" s="90"/>
      <c r="I1123" s="90"/>
      <c r="J1123" s="90"/>
      <c r="K1123" s="90"/>
      <c r="L1123" s="90"/>
      <c r="M1123" s="90"/>
      <c r="N1123" s="90"/>
      <c r="O1123" s="90"/>
      <c r="P1123" s="90"/>
      <c r="Q1123" s="90"/>
      <c r="R1123" s="90"/>
      <c r="S1123" s="90"/>
      <c r="T1123" s="90"/>
      <c r="U1123" s="90"/>
      <c r="V1123" s="90"/>
      <c r="W1123" s="90"/>
      <c r="X1123" s="90"/>
      <c r="Y1123" s="90"/>
      <c r="Z1123" s="90"/>
      <c r="AA1123" s="90"/>
      <c r="AB1123" s="90"/>
      <c r="AC1123" s="90"/>
      <c r="AD1123" s="90"/>
      <c r="AE1123" s="90"/>
      <c r="AF1123" s="90"/>
      <c r="AG1123" s="90"/>
      <c r="AH1123" s="90"/>
      <c r="AI1123" s="90"/>
      <c r="AJ1123" s="90"/>
      <c r="AK1123" s="90"/>
      <c r="AL1123" s="90"/>
      <c r="AM1123" s="90"/>
      <c r="AN1123" s="90"/>
      <c r="AO1123" s="90"/>
      <c r="AP1123" s="90"/>
      <c r="AQ1123" s="90"/>
      <c r="AR1123" s="90"/>
      <c r="AS1123" s="90"/>
      <c r="AT1123" s="90"/>
      <c r="AU1123" s="90"/>
      <c r="AV1123" s="90"/>
      <c r="AW1123" s="90"/>
      <c r="AX1123" s="90"/>
      <c r="AY1123" s="90"/>
      <c r="AZ1123" s="90"/>
      <c r="BA1123" s="90"/>
      <c r="BB1123" s="90"/>
      <c r="BC1123" s="90"/>
      <c r="BD1123" s="90"/>
      <c r="BE1123" s="90"/>
      <c r="BF1123" s="90"/>
      <c r="BG1123" s="90"/>
      <c r="BH1123" s="90"/>
      <c r="BI1123" s="90"/>
      <c r="BJ1123" s="90"/>
      <c r="BK1123" s="90"/>
      <c r="BL1123" s="90"/>
      <c r="BM1123" s="90"/>
      <c r="BN1123" s="90"/>
      <c r="BO1123" s="90"/>
      <c r="BP1123" s="90"/>
      <c r="BQ1123" s="90"/>
      <c r="BR1123" s="90"/>
      <c r="BS1123" s="90"/>
      <c r="BT1123" s="90"/>
      <c r="BU1123" s="90"/>
      <c r="BV1123" s="90"/>
      <c r="BW1123" s="90"/>
      <c r="BX1123" s="90"/>
      <c r="BY1123" s="90"/>
      <c r="BZ1123" s="90"/>
      <c r="CA1123" s="90"/>
    </row>
    <row r="1124" spans="1:79" s="86" customFormat="1" x14ac:dyDescent="0.2">
      <c r="A1124" s="150"/>
      <c r="B1124" s="95"/>
      <c r="C1124" s="95"/>
      <c r="D1124" s="131"/>
      <c r="E1124" s="160"/>
      <c r="F1124" s="90"/>
      <c r="G1124" s="90"/>
      <c r="H1124" s="90"/>
      <c r="I1124" s="90"/>
      <c r="J1124" s="90"/>
      <c r="K1124" s="90"/>
      <c r="L1124" s="90"/>
      <c r="M1124" s="90"/>
      <c r="N1124" s="90"/>
      <c r="O1124" s="90"/>
      <c r="P1124" s="90"/>
      <c r="Q1124" s="90"/>
      <c r="R1124" s="90"/>
      <c r="S1124" s="90"/>
      <c r="T1124" s="90"/>
      <c r="U1124" s="90"/>
      <c r="V1124" s="90"/>
      <c r="W1124" s="90"/>
      <c r="X1124" s="90"/>
      <c r="Y1124" s="90"/>
      <c r="Z1124" s="90"/>
      <c r="AA1124" s="90"/>
      <c r="AB1124" s="90"/>
      <c r="AC1124" s="90"/>
      <c r="AD1124" s="90"/>
      <c r="AE1124" s="90"/>
      <c r="AF1124" s="90"/>
      <c r="AG1124" s="90"/>
      <c r="AH1124" s="90"/>
      <c r="AI1124" s="90"/>
      <c r="AJ1124" s="90"/>
      <c r="AK1124" s="90"/>
      <c r="AL1124" s="90"/>
      <c r="AM1124" s="90"/>
      <c r="AN1124" s="90"/>
      <c r="AO1124" s="90"/>
      <c r="AP1124" s="90"/>
      <c r="AQ1124" s="90"/>
      <c r="AR1124" s="90"/>
      <c r="AS1124" s="90"/>
      <c r="AT1124" s="90"/>
      <c r="AU1124" s="90"/>
      <c r="AV1124" s="90"/>
      <c r="AW1124" s="90"/>
      <c r="AX1124" s="90"/>
      <c r="AY1124" s="90"/>
      <c r="AZ1124" s="90"/>
      <c r="BA1124" s="90"/>
      <c r="BB1124" s="90"/>
      <c r="BC1124" s="90"/>
      <c r="BD1124" s="90"/>
      <c r="BE1124" s="90"/>
      <c r="BF1124" s="90"/>
      <c r="BG1124" s="90"/>
      <c r="BH1124" s="90"/>
      <c r="BI1124" s="90"/>
      <c r="BJ1124" s="90"/>
      <c r="BK1124" s="90"/>
      <c r="BL1124" s="90"/>
      <c r="BM1124" s="90"/>
      <c r="BN1124" s="90"/>
      <c r="BO1124" s="90"/>
      <c r="BP1124" s="90"/>
      <c r="BQ1124" s="90"/>
      <c r="BR1124" s="90"/>
      <c r="BS1124" s="90"/>
      <c r="BT1124" s="90"/>
      <c r="BU1124" s="90"/>
      <c r="BV1124" s="90"/>
      <c r="BW1124" s="90"/>
      <c r="BX1124" s="90"/>
      <c r="BY1124" s="90"/>
      <c r="BZ1124" s="90"/>
      <c r="CA1124" s="90"/>
    </row>
    <row r="1125" spans="1:79" s="86" customFormat="1" x14ac:dyDescent="0.2">
      <c r="A1125" s="150"/>
      <c r="B1125" s="95"/>
      <c r="C1125" s="95"/>
      <c r="D1125" s="131"/>
      <c r="E1125" s="160"/>
      <c r="F1125" s="90"/>
      <c r="G1125" s="90"/>
      <c r="H1125" s="90"/>
      <c r="I1125" s="90"/>
      <c r="J1125" s="90"/>
      <c r="K1125" s="90"/>
      <c r="L1125" s="90"/>
      <c r="M1125" s="90"/>
      <c r="N1125" s="90"/>
      <c r="O1125" s="90"/>
      <c r="P1125" s="90"/>
      <c r="Q1125" s="90"/>
      <c r="R1125" s="90"/>
      <c r="S1125" s="90"/>
      <c r="T1125" s="90"/>
      <c r="U1125" s="90"/>
      <c r="V1125" s="90"/>
      <c r="W1125" s="90"/>
      <c r="X1125" s="90"/>
      <c r="Y1125" s="90"/>
      <c r="Z1125" s="90"/>
      <c r="AA1125" s="90"/>
      <c r="AB1125" s="90"/>
      <c r="AC1125" s="90"/>
      <c r="AD1125" s="90"/>
      <c r="AE1125" s="90"/>
      <c r="AF1125" s="90"/>
      <c r="AG1125" s="90"/>
      <c r="AH1125" s="90"/>
      <c r="AI1125" s="90"/>
      <c r="AJ1125" s="90"/>
      <c r="AK1125" s="90"/>
      <c r="AL1125" s="90"/>
      <c r="AM1125" s="90"/>
      <c r="AN1125" s="90"/>
      <c r="AO1125" s="90"/>
      <c r="AP1125" s="90"/>
      <c r="AQ1125" s="90"/>
      <c r="AR1125" s="90"/>
      <c r="AS1125" s="90"/>
      <c r="AT1125" s="90"/>
      <c r="AU1125" s="90"/>
      <c r="AV1125" s="90"/>
      <c r="AW1125" s="90"/>
      <c r="AX1125" s="90"/>
      <c r="AY1125" s="90"/>
      <c r="AZ1125" s="90"/>
      <c r="BA1125" s="90"/>
      <c r="BB1125" s="90"/>
      <c r="BC1125" s="90"/>
      <c r="BD1125" s="90"/>
      <c r="BE1125" s="90"/>
      <c r="BF1125" s="90"/>
      <c r="BG1125" s="90"/>
      <c r="BH1125" s="90"/>
      <c r="BI1125" s="90"/>
      <c r="BJ1125" s="90"/>
      <c r="BK1125" s="90"/>
      <c r="BL1125" s="90"/>
      <c r="BM1125" s="90"/>
      <c r="BN1125" s="90"/>
      <c r="BO1125" s="90"/>
      <c r="BP1125" s="90"/>
      <c r="BQ1125" s="90"/>
      <c r="BR1125" s="90"/>
      <c r="BS1125" s="90"/>
      <c r="BT1125" s="90"/>
      <c r="BU1125" s="90"/>
      <c r="BV1125" s="90"/>
      <c r="BW1125" s="90"/>
      <c r="BX1125" s="90"/>
      <c r="BY1125" s="90"/>
      <c r="BZ1125" s="90"/>
      <c r="CA1125" s="90"/>
    </row>
    <row r="1126" spans="1:79" s="86" customFormat="1" x14ac:dyDescent="0.2">
      <c r="A1126" s="150"/>
      <c r="B1126" s="95"/>
      <c r="C1126" s="95"/>
      <c r="D1126" s="131"/>
      <c r="E1126" s="160"/>
      <c r="F1126" s="90"/>
      <c r="G1126" s="90"/>
      <c r="H1126" s="90"/>
      <c r="I1126" s="90"/>
      <c r="J1126" s="90"/>
      <c r="K1126" s="90"/>
      <c r="L1126" s="90"/>
      <c r="M1126" s="90"/>
      <c r="N1126" s="90"/>
      <c r="O1126" s="90"/>
      <c r="P1126" s="90"/>
      <c r="Q1126" s="90"/>
      <c r="R1126" s="90"/>
      <c r="S1126" s="90"/>
      <c r="T1126" s="90"/>
      <c r="U1126" s="90"/>
      <c r="V1126" s="90"/>
      <c r="W1126" s="90"/>
      <c r="X1126" s="90"/>
      <c r="Y1126" s="90"/>
      <c r="Z1126" s="90"/>
      <c r="AA1126" s="90"/>
      <c r="AB1126" s="90"/>
      <c r="AC1126" s="90"/>
      <c r="AD1126" s="90"/>
      <c r="AE1126" s="90"/>
      <c r="AF1126" s="90"/>
      <c r="AG1126" s="90"/>
      <c r="AH1126" s="90"/>
      <c r="AI1126" s="90"/>
      <c r="AJ1126" s="90"/>
      <c r="AK1126" s="90"/>
      <c r="AL1126" s="90"/>
      <c r="AM1126" s="90"/>
      <c r="AN1126" s="90"/>
      <c r="AO1126" s="90"/>
      <c r="AP1126" s="90"/>
      <c r="AQ1126" s="90"/>
      <c r="AR1126" s="90"/>
      <c r="AS1126" s="90"/>
      <c r="AT1126" s="90"/>
      <c r="AU1126" s="90"/>
      <c r="AV1126" s="90"/>
      <c r="AW1126" s="90"/>
      <c r="AX1126" s="90"/>
      <c r="AY1126" s="90"/>
      <c r="AZ1126" s="90"/>
      <c r="BA1126" s="90"/>
      <c r="BB1126" s="90"/>
      <c r="BC1126" s="90"/>
      <c r="BD1126" s="90"/>
      <c r="BE1126" s="90"/>
      <c r="BF1126" s="90"/>
      <c r="BG1126" s="90"/>
      <c r="BH1126" s="90"/>
      <c r="BI1126" s="90"/>
      <c r="BJ1126" s="90"/>
      <c r="BK1126" s="90"/>
      <c r="BL1126" s="90"/>
      <c r="BM1126" s="90"/>
      <c r="BN1126" s="90"/>
      <c r="BO1126" s="90"/>
      <c r="BP1126" s="90"/>
      <c r="BQ1126" s="90"/>
      <c r="BR1126" s="90"/>
      <c r="BS1126" s="90"/>
      <c r="BT1126" s="90"/>
      <c r="BU1126" s="90"/>
      <c r="BV1126" s="90"/>
      <c r="BW1126" s="90"/>
      <c r="BX1126" s="90"/>
      <c r="BY1126" s="90"/>
      <c r="BZ1126" s="90"/>
      <c r="CA1126" s="90"/>
    </row>
    <row r="1127" spans="1:79" s="86" customFormat="1" x14ac:dyDescent="0.2">
      <c r="A1127" s="150"/>
      <c r="B1127" s="95"/>
      <c r="C1127" s="95"/>
      <c r="D1127" s="131"/>
      <c r="E1127" s="160"/>
      <c r="F1127" s="90"/>
      <c r="G1127" s="90"/>
      <c r="H1127" s="90"/>
      <c r="I1127" s="90"/>
      <c r="J1127" s="90"/>
      <c r="K1127" s="90"/>
      <c r="L1127" s="90"/>
      <c r="M1127" s="90"/>
      <c r="N1127" s="90"/>
      <c r="O1127" s="90"/>
      <c r="P1127" s="90"/>
      <c r="Q1127" s="90"/>
      <c r="R1127" s="90"/>
      <c r="S1127" s="90"/>
      <c r="T1127" s="90"/>
      <c r="U1127" s="90"/>
      <c r="V1127" s="90"/>
      <c r="W1127" s="90"/>
      <c r="X1127" s="90"/>
      <c r="Y1127" s="90"/>
      <c r="Z1127" s="90"/>
      <c r="AA1127" s="90"/>
      <c r="AB1127" s="90"/>
      <c r="AC1127" s="90"/>
      <c r="AD1127" s="90"/>
      <c r="AE1127" s="90"/>
      <c r="AF1127" s="90"/>
      <c r="AG1127" s="90"/>
      <c r="AH1127" s="90"/>
      <c r="AI1127" s="90"/>
      <c r="AJ1127" s="90"/>
      <c r="AK1127" s="90"/>
      <c r="AL1127" s="90"/>
      <c r="AM1127" s="90"/>
      <c r="AN1127" s="90"/>
      <c r="AO1127" s="90"/>
      <c r="AP1127" s="90"/>
      <c r="AQ1127" s="90"/>
      <c r="AR1127" s="90"/>
      <c r="AS1127" s="90"/>
      <c r="AT1127" s="90"/>
      <c r="AU1127" s="90"/>
      <c r="AV1127" s="90"/>
      <c r="AW1127" s="90"/>
      <c r="AX1127" s="90"/>
      <c r="AY1127" s="90"/>
      <c r="AZ1127" s="90"/>
      <c r="BA1127" s="90"/>
      <c r="BB1127" s="90"/>
      <c r="BC1127" s="90"/>
      <c r="BD1127" s="90"/>
      <c r="BE1127" s="90"/>
      <c r="BF1127" s="90"/>
      <c r="BG1127" s="90"/>
      <c r="BH1127" s="90"/>
      <c r="BI1127" s="90"/>
      <c r="BJ1127" s="90"/>
      <c r="BK1127" s="90"/>
      <c r="BL1127" s="90"/>
      <c r="BM1127" s="90"/>
      <c r="BN1127" s="90"/>
      <c r="BO1127" s="90"/>
      <c r="BP1127" s="90"/>
      <c r="BQ1127" s="90"/>
      <c r="BR1127" s="90"/>
      <c r="BS1127" s="90"/>
      <c r="BT1127" s="90"/>
      <c r="BU1127" s="90"/>
      <c r="BV1127" s="90"/>
      <c r="BW1127" s="90"/>
      <c r="BX1127" s="90"/>
      <c r="BY1127" s="90"/>
      <c r="BZ1127" s="90"/>
      <c r="CA1127" s="90"/>
    </row>
    <row r="1128" spans="1:79" s="86" customFormat="1" x14ac:dyDescent="0.2">
      <c r="A1128" s="150"/>
      <c r="B1128" s="95"/>
      <c r="C1128" s="95"/>
      <c r="D1128" s="131"/>
      <c r="E1128" s="160"/>
      <c r="F1128" s="90"/>
      <c r="G1128" s="90"/>
      <c r="H1128" s="90"/>
      <c r="I1128" s="90"/>
      <c r="J1128" s="90"/>
      <c r="K1128" s="90"/>
      <c r="L1128" s="90"/>
      <c r="M1128" s="90"/>
      <c r="N1128" s="90"/>
      <c r="O1128" s="90"/>
      <c r="P1128" s="90"/>
      <c r="Q1128" s="90"/>
      <c r="R1128" s="90"/>
      <c r="S1128" s="90"/>
      <c r="T1128" s="90"/>
      <c r="U1128" s="90"/>
      <c r="V1128" s="90"/>
      <c r="W1128" s="90"/>
      <c r="X1128" s="90"/>
      <c r="Y1128" s="90"/>
      <c r="Z1128" s="90"/>
      <c r="AA1128" s="90"/>
      <c r="AB1128" s="90"/>
      <c r="AC1128" s="90"/>
      <c r="AD1128" s="90"/>
      <c r="AE1128" s="90"/>
      <c r="AF1128" s="90"/>
      <c r="AG1128" s="90"/>
      <c r="AH1128" s="90"/>
      <c r="AI1128" s="90"/>
      <c r="AJ1128" s="90"/>
      <c r="AK1128" s="90"/>
      <c r="AL1128" s="90"/>
      <c r="AM1128" s="90"/>
      <c r="AN1128" s="90"/>
      <c r="AO1128" s="90"/>
      <c r="AP1128" s="90"/>
      <c r="AQ1128" s="90"/>
      <c r="AR1128" s="90"/>
      <c r="AS1128" s="90"/>
      <c r="AT1128" s="90"/>
      <c r="AU1128" s="90"/>
      <c r="AV1128" s="90"/>
      <c r="AW1128" s="90"/>
      <c r="AX1128" s="90"/>
      <c r="AY1128" s="90"/>
      <c r="AZ1128" s="90"/>
      <c r="BA1128" s="90"/>
      <c r="BB1128" s="90"/>
      <c r="BC1128" s="90"/>
      <c r="BD1128" s="90"/>
      <c r="BE1128" s="90"/>
      <c r="BF1128" s="90"/>
      <c r="BG1128" s="90"/>
      <c r="BH1128" s="90"/>
      <c r="BI1128" s="90"/>
      <c r="BJ1128" s="90"/>
      <c r="BK1128" s="90"/>
      <c r="BL1128" s="90"/>
      <c r="BM1128" s="90"/>
      <c r="BN1128" s="90"/>
      <c r="BO1128" s="90"/>
      <c r="BP1128" s="90"/>
      <c r="BQ1128" s="90"/>
      <c r="BR1128" s="90"/>
      <c r="BS1128" s="90"/>
      <c r="BT1128" s="90"/>
      <c r="BU1128" s="90"/>
      <c r="BV1128" s="90"/>
      <c r="BW1128" s="90"/>
      <c r="BX1128" s="90"/>
      <c r="BY1128" s="90"/>
      <c r="BZ1128" s="90"/>
      <c r="CA1128" s="90"/>
    </row>
    <row r="1129" spans="1:79" s="86" customFormat="1" x14ac:dyDescent="0.2">
      <c r="A1129" s="150"/>
      <c r="B1129" s="95"/>
      <c r="C1129" s="95"/>
      <c r="D1129" s="131"/>
      <c r="E1129" s="160"/>
      <c r="F1129" s="90"/>
      <c r="G1129" s="90"/>
      <c r="H1129" s="90"/>
      <c r="I1129" s="90"/>
      <c r="J1129" s="90"/>
      <c r="K1129" s="90"/>
      <c r="L1129" s="90"/>
      <c r="M1129" s="90"/>
      <c r="N1129" s="90"/>
      <c r="O1129" s="90"/>
      <c r="P1129" s="90"/>
      <c r="Q1129" s="90"/>
      <c r="R1129" s="90"/>
      <c r="S1129" s="90"/>
      <c r="T1129" s="90"/>
      <c r="U1129" s="90"/>
      <c r="V1129" s="90"/>
      <c r="W1129" s="90"/>
      <c r="X1129" s="90"/>
      <c r="Y1129" s="90"/>
      <c r="Z1129" s="90"/>
      <c r="AA1129" s="90"/>
      <c r="AB1129" s="90"/>
      <c r="AC1129" s="90"/>
      <c r="AD1129" s="90"/>
      <c r="AE1129" s="90"/>
      <c r="AF1129" s="90"/>
      <c r="AG1129" s="90"/>
      <c r="AH1129" s="90"/>
      <c r="AI1129" s="90"/>
      <c r="AJ1129" s="90"/>
      <c r="AK1129" s="90"/>
      <c r="AL1129" s="90"/>
      <c r="AM1129" s="90"/>
      <c r="AN1129" s="90"/>
      <c r="AO1129" s="90"/>
      <c r="AP1129" s="90"/>
      <c r="AQ1129" s="90"/>
      <c r="AR1129" s="90"/>
      <c r="AS1129" s="90"/>
      <c r="AT1129" s="90"/>
      <c r="AU1129" s="90"/>
      <c r="AV1129" s="90"/>
      <c r="AW1129" s="90"/>
      <c r="AX1129" s="90"/>
      <c r="AY1129" s="90"/>
      <c r="AZ1129" s="90"/>
      <c r="BA1129" s="90"/>
      <c r="BB1129" s="90"/>
      <c r="BC1129" s="90"/>
      <c r="BD1129" s="90"/>
      <c r="BE1129" s="90"/>
      <c r="BF1129" s="90"/>
      <c r="BG1129" s="90"/>
      <c r="BH1129" s="90"/>
      <c r="BI1129" s="90"/>
      <c r="BJ1129" s="90"/>
      <c r="BK1129" s="90"/>
      <c r="BL1129" s="90"/>
      <c r="BM1129" s="90"/>
      <c r="BN1129" s="90"/>
      <c r="BO1129" s="90"/>
      <c r="BP1129" s="90"/>
      <c r="BQ1129" s="90"/>
      <c r="BR1129" s="90"/>
      <c r="BS1129" s="90"/>
      <c r="BT1129" s="90"/>
      <c r="BU1129" s="90"/>
      <c r="BV1129" s="90"/>
      <c r="BW1129" s="90"/>
      <c r="BX1129" s="90"/>
      <c r="BY1129" s="90"/>
      <c r="BZ1129" s="90"/>
      <c r="CA1129" s="90"/>
    </row>
    <row r="1130" spans="1:79" s="86" customFormat="1" x14ac:dyDescent="0.2">
      <c r="A1130" s="150"/>
      <c r="B1130" s="95"/>
      <c r="C1130" s="95"/>
      <c r="D1130" s="131"/>
      <c r="E1130" s="160"/>
      <c r="F1130" s="90"/>
      <c r="G1130" s="90"/>
      <c r="H1130" s="90"/>
      <c r="I1130" s="90"/>
      <c r="J1130" s="90"/>
      <c r="K1130" s="90"/>
      <c r="L1130" s="90"/>
      <c r="M1130" s="90"/>
      <c r="N1130" s="90"/>
      <c r="O1130" s="90"/>
      <c r="P1130" s="90"/>
      <c r="Q1130" s="90"/>
      <c r="R1130" s="90"/>
      <c r="S1130" s="90"/>
      <c r="T1130" s="90"/>
      <c r="U1130" s="90"/>
      <c r="V1130" s="90"/>
      <c r="W1130" s="90"/>
      <c r="X1130" s="90"/>
      <c r="Y1130" s="90"/>
      <c r="Z1130" s="90"/>
      <c r="AA1130" s="90"/>
      <c r="AB1130" s="90"/>
      <c r="AC1130" s="90"/>
      <c r="AD1130" s="90"/>
      <c r="AE1130" s="90"/>
      <c r="AF1130" s="90"/>
      <c r="AG1130" s="90"/>
      <c r="AH1130" s="90"/>
      <c r="AI1130" s="90"/>
      <c r="AJ1130" s="90"/>
      <c r="AK1130" s="90"/>
      <c r="AL1130" s="90"/>
      <c r="AM1130" s="90"/>
      <c r="AN1130" s="90"/>
      <c r="AO1130" s="90"/>
      <c r="AP1130" s="90"/>
      <c r="AQ1130" s="90"/>
      <c r="AR1130" s="90"/>
      <c r="AS1130" s="90"/>
      <c r="AT1130" s="90"/>
      <c r="AU1130" s="90"/>
      <c r="AV1130" s="90"/>
      <c r="AW1130" s="90"/>
      <c r="AX1130" s="90"/>
      <c r="AY1130" s="90"/>
      <c r="AZ1130" s="90"/>
      <c r="BA1130" s="90"/>
      <c r="BB1130" s="90"/>
      <c r="BC1130" s="90"/>
      <c r="BD1130" s="90"/>
      <c r="BE1130" s="90"/>
      <c r="BF1130" s="90"/>
      <c r="BG1130" s="90"/>
      <c r="BH1130" s="90"/>
      <c r="BI1130" s="90"/>
      <c r="BJ1130" s="90"/>
      <c r="BK1130" s="90"/>
      <c r="BL1130" s="90"/>
      <c r="BM1130" s="90"/>
      <c r="BN1130" s="90"/>
      <c r="BO1130" s="90"/>
      <c r="BP1130" s="90"/>
      <c r="BQ1130" s="90"/>
      <c r="BR1130" s="90"/>
      <c r="BS1130" s="90"/>
      <c r="BT1130" s="90"/>
      <c r="BU1130" s="90"/>
      <c r="BV1130" s="90"/>
      <c r="BW1130" s="90"/>
      <c r="BX1130" s="90"/>
      <c r="BY1130" s="90"/>
      <c r="BZ1130" s="90"/>
      <c r="CA1130" s="90"/>
    </row>
    <row r="1131" spans="1:79" s="86" customFormat="1" x14ac:dyDescent="0.2">
      <c r="A1131" s="150"/>
      <c r="B1131" s="95"/>
      <c r="C1131" s="95"/>
      <c r="D1131" s="131"/>
      <c r="E1131" s="160"/>
      <c r="F1131" s="90"/>
      <c r="G1131" s="90"/>
      <c r="H1131" s="90"/>
      <c r="I1131" s="90"/>
      <c r="J1131" s="90"/>
      <c r="K1131" s="90"/>
      <c r="L1131" s="90"/>
      <c r="M1131" s="90"/>
      <c r="N1131" s="90"/>
      <c r="O1131" s="90"/>
      <c r="P1131" s="90"/>
      <c r="Q1131" s="90"/>
      <c r="R1131" s="90"/>
      <c r="S1131" s="90"/>
      <c r="T1131" s="90"/>
      <c r="U1131" s="90"/>
      <c r="V1131" s="90"/>
      <c r="W1131" s="90"/>
      <c r="X1131" s="90"/>
      <c r="Y1131" s="90"/>
      <c r="Z1131" s="90"/>
      <c r="AA1131" s="90"/>
      <c r="AB1131" s="90"/>
      <c r="AC1131" s="90"/>
      <c r="AD1131" s="90"/>
      <c r="AE1131" s="90"/>
      <c r="AF1131" s="90"/>
      <c r="AG1131" s="90"/>
      <c r="AH1131" s="90"/>
      <c r="AI1131" s="90"/>
      <c r="AJ1131" s="90"/>
      <c r="AK1131" s="90"/>
      <c r="AL1131" s="90"/>
      <c r="AM1131" s="90"/>
      <c r="AN1131" s="90"/>
      <c r="AO1131" s="90"/>
      <c r="AP1131" s="90"/>
      <c r="AQ1131" s="90"/>
      <c r="AR1131" s="90"/>
      <c r="AS1131" s="90"/>
      <c r="AT1131" s="90"/>
      <c r="AU1131" s="90"/>
      <c r="AV1131" s="90"/>
      <c r="AW1131" s="90"/>
      <c r="AX1131" s="90"/>
      <c r="AY1131" s="90"/>
      <c r="AZ1131" s="90"/>
      <c r="BA1131" s="90"/>
      <c r="BB1131" s="90"/>
      <c r="BC1131" s="90"/>
      <c r="BD1131" s="90"/>
      <c r="BE1131" s="90"/>
      <c r="BF1131" s="90"/>
      <c r="BG1131" s="90"/>
      <c r="BH1131" s="90"/>
      <c r="BI1131" s="90"/>
      <c r="BJ1131" s="90"/>
      <c r="BK1131" s="90"/>
      <c r="BL1131" s="90"/>
      <c r="BM1131" s="90"/>
      <c r="BN1131" s="90"/>
      <c r="BO1131" s="90"/>
      <c r="BP1131" s="90"/>
      <c r="BQ1131" s="90"/>
      <c r="BR1131" s="90"/>
      <c r="BS1131" s="90"/>
      <c r="BT1131" s="90"/>
      <c r="BU1131" s="90"/>
      <c r="BV1131" s="90"/>
      <c r="BW1131" s="90"/>
      <c r="BX1131" s="90"/>
      <c r="BY1131" s="90"/>
      <c r="BZ1131" s="90"/>
      <c r="CA1131" s="90"/>
    </row>
    <row r="1132" spans="1:79" s="86" customFormat="1" x14ac:dyDescent="0.2">
      <c r="A1132" s="150"/>
      <c r="B1132" s="95"/>
      <c r="C1132" s="95"/>
      <c r="D1132" s="131"/>
      <c r="E1132" s="160"/>
      <c r="F1132" s="90"/>
      <c r="G1132" s="90"/>
      <c r="H1132" s="90"/>
      <c r="I1132" s="90"/>
      <c r="J1132" s="90"/>
      <c r="K1132" s="90"/>
      <c r="L1132" s="90"/>
      <c r="M1132" s="90"/>
      <c r="N1132" s="90"/>
      <c r="O1132" s="90"/>
      <c r="P1132" s="90"/>
      <c r="Q1132" s="90"/>
      <c r="R1132" s="90"/>
      <c r="S1132" s="90"/>
      <c r="T1132" s="90"/>
      <c r="U1132" s="90"/>
      <c r="V1132" s="90"/>
      <c r="W1132" s="90"/>
      <c r="X1132" s="90"/>
      <c r="Y1132" s="90"/>
      <c r="Z1132" s="90"/>
      <c r="AA1132" s="90"/>
      <c r="AB1132" s="90"/>
      <c r="AC1132" s="90"/>
      <c r="AD1132" s="90"/>
      <c r="AE1132" s="90"/>
      <c r="AF1132" s="90"/>
      <c r="AG1132" s="90"/>
      <c r="AH1132" s="90"/>
      <c r="AI1132" s="90"/>
      <c r="AJ1132" s="90"/>
      <c r="AK1132" s="90"/>
      <c r="AL1132" s="90"/>
      <c r="AM1132" s="90"/>
      <c r="AN1132" s="90"/>
      <c r="AO1132" s="90"/>
      <c r="AP1132" s="90"/>
      <c r="AQ1132" s="90"/>
      <c r="AR1132" s="90"/>
      <c r="AS1132" s="90"/>
      <c r="AT1132" s="90"/>
      <c r="AU1132" s="90"/>
      <c r="AV1132" s="90"/>
      <c r="AW1132" s="90"/>
      <c r="AX1132" s="90"/>
      <c r="AY1132" s="90"/>
      <c r="AZ1132" s="90"/>
      <c r="BA1132" s="90"/>
      <c r="BB1132" s="90"/>
      <c r="BC1132" s="90"/>
      <c r="BD1132" s="90"/>
      <c r="BE1132" s="90"/>
      <c r="BF1132" s="90"/>
      <c r="BG1132" s="90"/>
      <c r="BH1132" s="90"/>
      <c r="BI1132" s="90"/>
      <c r="BJ1132" s="90"/>
      <c r="BK1132" s="90"/>
      <c r="BL1132" s="90"/>
      <c r="BM1132" s="90"/>
      <c r="BN1132" s="90"/>
      <c r="BO1132" s="90"/>
      <c r="BP1132" s="90"/>
      <c r="BQ1132" s="90"/>
      <c r="BR1132" s="90"/>
      <c r="BS1132" s="90"/>
      <c r="BT1132" s="90"/>
      <c r="BU1132" s="90"/>
      <c r="BV1132" s="90"/>
      <c r="BW1132" s="90"/>
      <c r="BX1132" s="90"/>
      <c r="BY1132" s="90"/>
      <c r="BZ1132" s="90"/>
      <c r="CA1132" s="90"/>
    </row>
    <row r="1133" spans="1:79" s="86" customFormat="1" x14ac:dyDescent="0.2">
      <c r="A1133" s="150"/>
      <c r="B1133" s="95"/>
      <c r="C1133" s="95"/>
      <c r="D1133" s="131"/>
      <c r="E1133" s="160"/>
      <c r="F1133" s="90"/>
      <c r="G1133" s="90"/>
      <c r="H1133" s="90"/>
      <c r="I1133" s="90"/>
      <c r="J1133" s="90"/>
      <c r="K1133" s="90"/>
      <c r="L1133" s="90"/>
      <c r="M1133" s="90"/>
      <c r="N1133" s="90"/>
      <c r="O1133" s="90"/>
      <c r="P1133" s="90"/>
      <c r="Q1133" s="90"/>
      <c r="R1133" s="90"/>
      <c r="S1133" s="90"/>
      <c r="T1133" s="90"/>
      <c r="U1133" s="90"/>
      <c r="V1133" s="90"/>
      <c r="W1133" s="90"/>
      <c r="X1133" s="90"/>
      <c r="Y1133" s="90"/>
      <c r="Z1133" s="90"/>
      <c r="AA1133" s="90"/>
      <c r="AB1133" s="90"/>
      <c r="AC1133" s="90"/>
      <c r="AD1133" s="90"/>
      <c r="AE1133" s="90"/>
      <c r="AF1133" s="90"/>
      <c r="AG1133" s="90"/>
      <c r="AH1133" s="90"/>
      <c r="AI1133" s="90"/>
      <c r="AJ1133" s="90"/>
      <c r="AK1133" s="90"/>
      <c r="AL1133" s="90"/>
      <c r="AM1133" s="90"/>
      <c r="AN1133" s="90"/>
      <c r="AO1133" s="90"/>
      <c r="AP1133" s="90"/>
      <c r="AQ1133" s="90"/>
      <c r="AR1133" s="90"/>
      <c r="AS1133" s="90"/>
      <c r="AT1133" s="90"/>
      <c r="AU1133" s="90"/>
      <c r="AV1133" s="90"/>
      <c r="AW1133" s="90"/>
      <c r="AX1133" s="90"/>
      <c r="AY1133" s="90"/>
      <c r="AZ1133" s="90"/>
      <c r="BA1133" s="90"/>
      <c r="BB1133" s="90"/>
      <c r="BC1133" s="90"/>
      <c r="BD1133" s="90"/>
      <c r="BE1133" s="90"/>
      <c r="BF1133" s="90"/>
      <c r="BG1133" s="90"/>
      <c r="BH1133" s="90"/>
      <c r="BI1133" s="90"/>
      <c r="BJ1133" s="90"/>
      <c r="BK1133" s="90"/>
      <c r="BL1133" s="90"/>
      <c r="BM1133" s="90"/>
      <c r="BN1133" s="90"/>
      <c r="BO1133" s="90"/>
      <c r="BP1133" s="90"/>
      <c r="BQ1133" s="90"/>
      <c r="BR1133" s="90"/>
      <c r="BS1133" s="90"/>
      <c r="BT1133" s="90"/>
      <c r="BU1133" s="90"/>
      <c r="BV1133" s="90"/>
      <c r="BW1133" s="90"/>
      <c r="BX1133" s="90"/>
      <c r="BY1133" s="90"/>
      <c r="BZ1133" s="90"/>
      <c r="CA1133" s="90"/>
    </row>
    <row r="1134" spans="1:79" s="86" customFormat="1" x14ac:dyDescent="0.2">
      <c r="A1134" s="150"/>
      <c r="B1134" s="95"/>
      <c r="C1134" s="95"/>
      <c r="D1134" s="131"/>
      <c r="E1134" s="160"/>
      <c r="F1134" s="90"/>
      <c r="G1134" s="90"/>
      <c r="H1134" s="90"/>
      <c r="I1134" s="90"/>
      <c r="J1134" s="90"/>
      <c r="K1134" s="90"/>
      <c r="L1134" s="90"/>
      <c r="M1134" s="90"/>
      <c r="N1134" s="90"/>
      <c r="O1134" s="90"/>
      <c r="P1134" s="90"/>
      <c r="Q1134" s="90"/>
      <c r="R1134" s="90"/>
      <c r="S1134" s="90"/>
      <c r="T1134" s="90"/>
      <c r="U1134" s="90"/>
      <c r="V1134" s="90"/>
      <c r="W1134" s="90"/>
      <c r="X1134" s="90"/>
      <c r="Y1134" s="90"/>
      <c r="Z1134" s="90"/>
      <c r="AA1134" s="90"/>
      <c r="AB1134" s="90"/>
      <c r="AC1134" s="90"/>
      <c r="AD1134" s="90"/>
      <c r="AE1134" s="90"/>
      <c r="AF1134" s="90"/>
      <c r="AG1134" s="90"/>
      <c r="AH1134" s="90"/>
      <c r="AI1134" s="90"/>
      <c r="AJ1134" s="90"/>
      <c r="AK1134" s="90"/>
      <c r="AL1134" s="90"/>
      <c r="AM1134" s="90"/>
      <c r="AN1134" s="90"/>
      <c r="AO1134" s="90"/>
      <c r="AP1134" s="90"/>
      <c r="AQ1134" s="90"/>
      <c r="AR1134" s="90"/>
      <c r="AS1134" s="90"/>
      <c r="AT1134" s="90"/>
      <c r="AU1134" s="90"/>
      <c r="AV1134" s="90"/>
      <c r="AW1134" s="90"/>
      <c r="AX1134" s="90"/>
      <c r="AY1134" s="90"/>
      <c r="AZ1134" s="90"/>
      <c r="BA1134" s="90"/>
      <c r="BB1134" s="90"/>
      <c r="BC1134" s="90"/>
      <c r="BD1134" s="90"/>
      <c r="BE1134" s="90"/>
      <c r="BF1134" s="90"/>
      <c r="BG1134" s="90"/>
      <c r="BH1134" s="90"/>
      <c r="BI1134" s="90"/>
      <c r="BJ1134" s="90"/>
      <c r="BK1134" s="90"/>
      <c r="BL1134" s="90"/>
      <c r="BM1134" s="90"/>
      <c r="BN1134" s="90"/>
      <c r="BO1134" s="90"/>
      <c r="BP1134" s="90"/>
      <c r="BQ1134" s="90"/>
      <c r="BR1134" s="90"/>
      <c r="BS1134" s="90"/>
      <c r="BT1134" s="90"/>
      <c r="BU1134" s="90"/>
      <c r="BV1134" s="90"/>
      <c r="BW1134" s="90"/>
      <c r="BX1134" s="90"/>
      <c r="BY1134" s="90"/>
      <c r="BZ1134" s="90"/>
      <c r="CA1134" s="90"/>
    </row>
    <row r="1135" spans="1:79" s="86" customFormat="1" x14ac:dyDescent="0.2">
      <c r="A1135" s="150"/>
      <c r="B1135" s="95"/>
      <c r="C1135" s="95"/>
      <c r="D1135" s="131"/>
      <c r="E1135" s="160"/>
      <c r="F1135" s="90"/>
      <c r="G1135" s="90"/>
      <c r="H1135" s="90"/>
      <c r="I1135" s="90"/>
      <c r="J1135" s="90"/>
      <c r="K1135" s="90"/>
      <c r="L1135" s="90"/>
      <c r="M1135" s="90"/>
      <c r="N1135" s="90"/>
      <c r="O1135" s="90"/>
      <c r="P1135" s="90"/>
      <c r="Q1135" s="90"/>
      <c r="R1135" s="90"/>
      <c r="S1135" s="90"/>
      <c r="T1135" s="90"/>
      <c r="U1135" s="90"/>
      <c r="V1135" s="90"/>
      <c r="W1135" s="90"/>
      <c r="X1135" s="90"/>
      <c r="Y1135" s="90"/>
      <c r="Z1135" s="90"/>
      <c r="AA1135" s="90"/>
      <c r="AB1135" s="90"/>
      <c r="AC1135" s="90"/>
      <c r="AD1135" s="90"/>
      <c r="AE1135" s="90"/>
      <c r="AF1135" s="90"/>
      <c r="AG1135" s="90"/>
      <c r="AH1135" s="90"/>
      <c r="AI1135" s="90"/>
      <c r="AJ1135" s="90"/>
      <c r="AK1135" s="90"/>
      <c r="AL1135" s="90"/>
      <c r="AM1135" s="90"/>
      <c r="AN1135" s="90"/>
      <c r="AO1135" s="90"/>
      <c r="AP1135" s="90"/>
      <c r="AQ1135" s="90"/>
      <c r="AR1135" s="90"/>
      <c r="AS1135" s="90"/>
      <c r="AT1135" s="90"/>
      <c r="AU1135" s="90"/>
      <c r="AV1135" s="90"/>
      <c r="AW1135" s="90"/>
      <c r="AX1135" s="90"/>
      <c r="AY1135" s="90"/>
      <c r="AZ1135" s="90"/>
      <c r="BA1135" s="90"/>
      <c r="BB1135" s="90"/>
      <c r="BC1135" s="90"/>
      <c r="BD1135" s="90"/>
      <c r="BE1135" s="90"/>
      <c r="BF1135" s="90"/>
      <c r="BG1135" s="90"/>
      <c r="BH1135" s="90"/>
      <c r="BI1135" s="90"/>
      <c r="BJ1135" s="90"/>
      <c r="BK1135" s="90"/>
      <c r="BL1135" s="90"/>
      <c r="BM1135" s="90"/>
      <c r="BN1135" s="90"/>
      <c r="BO1135" s="90"/>
      <c r="BP1135" s="90"/>
      <c r="BQ1135" s="90"/>
      <c r="BR1135" s="90"/>
      <c r="BS1135" s="90"/>
      <c r="BT1135" s="90"/>
      <c r="BU1135" s="90"/>
      <c r="BV1135" s="90"/>
      <c r="BW1135" s="90"/>
      <c r="BX1135" s="90"/>
      <c r="BY1135" s="90"/>
      <c r="BZ1135" s="90"/>
      <c r="CA1135" s="90"/>
    </row>
    <row r="1136" spans="1:79" s="86" customFormat="1" x14ac:dyDescent="0.2">
      <c r="A1136" s="150"/>
      <c r="B1136" s="95"/>
      <c r="C1136" s="95"/>
      <c r="D1136" s="131"/>
      <c r="E1136" s="160"/>
      <c r="F1136" s="90"/>
      <c r="G1136" s="90"/>
      <c r="H1136" s="90"/>
      <c r="I1136" s="90"/>
      <c r="J1136" s="90"/>
      <c r="K1136" s="90"/>
      <c r="L1136" s="90"/>
      <c r="M1136" s="90"/>
      <c r="N1136" s="90"/>
      <c r="O1136" s="90"/>
      <c r="P1136" s="90"/>
      <c r="Q1136" s="90"/>
      <c r="R1136" s="90"/>
      <c r="S1136" s="90"/>
      <c r="T1136" s="90"/>
      <c r="U1136" s="90"/>
      <c r="V1136" s="90"/>
      <c r="W1136" s="90"/>
      <c r="X1136" s="90"/>
      <c r="Y1136" s="90"/>
      <c r="Z1136" s="90"/>
      <c r="AA1136" s="90"/>
      <c r="AB1136" s="90"/>
      <c r="AC1136" s="90"/>
      <c r="AD1136" s="90"/>
      <c r="AE1136" s="90"/>
      <c r="AF1136" s="90"/>
      <c r="AG1136" s="90"/>
      <c r="AH1136" s="90"/>
      <c r="AI1136" s="90"/>
      <c r="AJ1136" s="90"/>
      <c r="AK1136" s="90"/>
      <c r="AL1136" s="90"/>
      <c r="AM1136" s="90"/>
      <c r="AN1136" s="90"/>
      <c r="AO1136" s="90"/>
      <c r="AP1136" s="90"/>
      <c r="AQ1136" s="90"/>
      <c r="AR1136" s="90"/>
      <c r="AS1136" s="90"/>
      <c r="AT1136" s="90"/>
      <c r="AU1136" s="90"/>
      <c r="AV1136" s="90"/>
      <c r="AW1136" s="90"/>
      <c r="AX1136" s="90"/>
      <c r="AY1136" s="90"/>
      <c r="AZ1136" s="90"/>
      <c r="BA1136" s="90"/>
      <c r="BB1136" s="90"/>
      <c r="BC1136" s="90"/>
      <c r="BD1136" s="90"/>
      <c r="BE1136" s="90"/>
      <c r="BF1136" s="90"/>
      <c r="BG1136" s="90"/>
      <c r="BH1136" s="90"/>
      <c r="BI1136" s="90"/>
      <c r="BJ1136" s="90"/>
      <c r="BK1136" s="90"/>
      <c r="BL1136" s="90"/>
      <c r="BM1136" s="90"/>
      <c r="BN1136" s="90"/>
      <c r="BO1136" s="90"/>
      <c r="BP1136" s="90"/>
      <c r="BQ1136" s="90"/>
      <c r="BR1136" s="90"/>
      <c r="BS1136" s="90"/>
      <c r="BT1136" s="90"/>
      <c r="BU1136" s="90"/>
      <c r="BV1136" s="90"/>
      <c r="BW1136" s="90"/>
      <c r="BX1136" s="90"/>
      <c r="BY1136" s="90"/>
      <c r="BZ1136" s="90"/>
      <c r="CA1136" s="90"/>
    </row>
    <row r="1137" spans="1:79" s="86" customFormat="1" x14ac:dyDescent="0.2">
      <c r="A1137" s="150"/>
      <c r="B1137" s="95"/>
      <c r="C1137" s="95"/>
      <c r="D1137" s="131"/>
      <c r="E1137" s="160"/>
      <c r="F1137" s="90"/>
      <c r="G1137" s="90"/>
      <c r="H1137" s="90"/>
      <c r="I1137" s="90"/>
      <c r="J1137" s="90"/>
      <c r="K1137" s="90"/>
      <c r="L1137" s="90"/>
      <c r="M1137" s="90"/>
      <c r="N1137" s="90"/>
      <c r="O1137" s="90"/>
      <c r="P1137" s="90"/>
      <c r="Q1137" s="90"/>
      <c r="R1137" s="90"/>
      <c r="S1137" s="90"/>
      <c r="T1137" s="90"/>
      <c r="U1137" s="90"/>
      <c r="V1137" s="90"/>
      <c r="W1137" s="90"/>
      <c r="X1137" s="90"/>
      <c r="Y1137" s="90"/>
      <c r="Z1137" s="90"/>
      <c r="AA1137" s="90"/>
      <c r="AB1137" s="90"/>
      <c r="AC1137" s="90"/>
      <c r="AD1137" s="90"/>
      <c r="AE1137" s="90"/>
      <c r="AF1137" s="90"/>
      <c r="AG1137" s="90"/>
      <c r="AH1137" s="90"/>
      <c r="AI1137" s="90"/>
      <c r="AJ1137" s="90"/>
      <c r="AK1137" s="90"/>
      <c r="AL1137" s="90"/>
      <c r="AM1137" s="90"/>
      <c r="AN1137" s="90"/>
      <c r="AO1137" s="90"/>
      <c r="AP1137" s="90"/>
      <c r="AQ1137" s="90"/>
      <c r="AR1137" s="90"/>
      <c r="AS1137" s="90"/>
      <c r="AT1137" s="90"/>
      <c r="AU1137" s="90"/>
      <c r="AV1137" s="90"/>
      <c r="AW1137" s="90"/>
      <c r="AX1137" s="90"/>
      <c r="AY1137" s="90"/>
      <c r="AZ1137" s="90"/>
      <c r="BA1137" s="90"/>
      <c r="BB1137" s="90"/>
      <c r="BC1137" s="90"/>
      <c r="BD1137" s="90"/>
      <c r="BE1137" s="90"/>
      <c r="BF1137" s="90"/>
      <c r="BG1137" s="90"/>
      <c r="BH1137" s="90"/>
      <c r="BI1137" s="90"/>
      <c r="BJ1137" s="90"/>
      <c r="BK1137" s="90"/>
      <c r="BL1137" s="90"/>
      <c r="BM1137" s="90"/>
      <c r="BN1137" s="90"/>
      <c r="BO1137" s="90"/>
      <c r="BP1137" s="90"/>
      <c r="BQ1137" s="90"/>
      <c r="BR1137" s="90"/>
      <c r="BS1137" s="90"/>
      <c r="BT1137" s="90"/>
      <c r="BU1137" s="90"/>
      <c r="BV1137" s="90"/>
      <c r="BW1137" s="90"/>
      <c r="BX1137" s="90"/>
      <c r="BY1137" s="90"/>
      <c r="BZ1137" s="90"/>
      <c r="CA1137" s="90"/>
    </row>
    <row r="1138" spans="1:79" s="86" customFormat="1" x14ac:dyDescent="0.2">
      <c r="A1138" s="150"/>
      <c r="B1138" s="95"/>
      <c r="C1138" s="95"/>
      <c r="D1138" s="131"/>
      <c r="E1138" s="160"/>
      <c r="F1138" s="90"/>
      <c r="G1138" s="90"/>
      <c r="H1138" s="90"/>
      <c r="I1138" s="90"/>
      <c r="J1138" s="90"/>
      <c r="K1138" s="90"/>
      <c r="L1138" s="90"/>
      <c r="M1138" s="90"/>
      <c r="N1138" s="90"/>
      <c r="O1138" s="90"/>
      <c r="P1138" s="90"/>
      <c r="Q1138" s="90"/>
      <c r="R1138" s="90"/>
      <c r="S1138" s="90"/>
      <c r="T1138" s="90"/>
      <c r="U1138" s="90"/>
      <c r="V1138" s="90"/>
      <c r="W1138" s="90"/>
      <c r="X1138" s="90"/>
      <c r="Y1138" s="90"/>
      <c r="Z1138" s="90"/>
      <c r="AA1138" s="90"/>
      <c r="AB1138" s="90"/>
      <c r="AC1138" s="90"/>
      <c r="AD1138" s="90"/>
      <c r="AE1138" s="90"/>
      <c r="AF1138" s="90"/>
      <c r="AG1138" s="90"/>
      <c r="AH1138" s="90"/>
      <c r="AI1138" s="90"/>
      <c r="AJ1138" s="90"/>
      <c r="AK1138" s="90"/>
      <c r="AL1138" s="90"/>
      <c r="AM1138" s="90"/>
      <c r="AN1138" s="90"/>
      <c r="AO1138" s="90"/>
      <c r="AP1138" s="90"/>
      <c r="AQ1138" s="90"/>
      <c r="AR1138" s="90"/>
      <c r="AS1138" s="90"/>
      <c r="AT1138" s="90"/>
      <c r="AU1138" s="90"/>
      <c r="AV1138" s="90"/>
      <c r="AW1138" s="90"/>
      <c r="AX1138" s="90"/>
      <c r="AY1138" s="90"/>
      <c r="AZ1138" s="90"/>
      <c r="BA1138" s="90"/>
      <c r="BB1138" s="90"/>
      <c r="BC1138" s="90"/>
      <c r="BD1138" s="90"/>
      <c r="BE1138" s="90"/>
      <c r="BF1138" s="90"/>
      <c r="BG1138" s="90"/>
      <c r="BH1138" s="90"/>
      <c r="BI1138" s="90"/>
      <c r="BJ1138" s="90"/>
      <c r="BK1138" s="90"/>
      <c r="BL1138" s="90"/>
      <c r="BM1138" s="90"/>
      <c r="BN1138" s="90"/>
      <c r="BO1138" s="90"/>
      <c r="BP1138" s="90"/>
      <c r="BQ1138" s="90"/>
      <c r="BR1138" s="90"/>
      <c r="BS1138" s="90"/>
      <c r="BT1138" s="90"/>
      <c r="BU1138" s="90"/>
      <c r="BV1138" s="90"/>
      <c r="BW1138" s="90"/>
      <c r="BX1138" s="90"/>
      <c r="BY1138" s="90"/>
      <c r="BZ1138" s="90"/>
      <c r="CA1138" s="90"/>
    </row>
    <row r="1139" spans="1:79" s="86" customFormat="1" x14ac:dyDescent="0.2">
      <c r="A1139" s="150"/>
      <c r="B1139" s="95"/>
      <c r="C1139" s="95"/>
      <c r="D1139" s="131"/>
      <c r="E1139" s="160"/>
      <c r="F1139" s="90"/>
      <c r="G1139" s="90"/>
      <c r="H1139" s="90"/>
      <c r="I1139" s="90"/>
      <c r="J1139" s="90"/>
      <c r="K1139" s="90"/>
      <c r="L1139" s="90"/>
      <c r="M1139" s="90"/>
      <c r="N1139" s="90"/>
      <c r="O1139" s="90"/>
      <c r="P1139" s="90"/>
      <c r="Q1139" s="90"/>
      <c r="R1139" s="90"/>
      <c r="S1139" s="90"/>
      <c r="T1139" s="90"/>
      <c r="U1139" s="90"/>
      <c r="V1139" s="90"/>
      <c r="W1139" s="90"/>
      <c r="X1139" s="90"/>
      <c r="Y1139" s="90"/>
      <c r="Z1139" s="90"/>
      <c r="AA1139" s="90"/>
      <c r="AB1139" s="90"/>
      <c r="AC1139" s="90"/>
      <c r="AD1139" s="90"/>
      <c r="AE1139" s="90"/>
      <c r="AF1139" s="90"/>
      <c r="AG1139" s="90"/>
      <c r="AH1139" s="90"/>
      <c r="AI1139" s="90"/>
      <c r="AJ1139" s="90"/>
      <c r="AK1139" s="90"/>
      <c r="AL1139" s="90"/>
      <c r="AM1139" s="90"/>
      <c r="AN1139" s="90"/>
      <c r="AO1139" s="90"/>
      <c r="AP1139" s="90"/>
      <c r="AQ1139" s="90"/>
      <c r="AR1139" s="90"/>
      <c r="AS1139" s="90"/>
      <c r="AT1139" s="90"/>
      <c r="AU1139" s="90"/>
      <c r="AV1139" s="90"/>
      <c r="AW1139" s="90"/>
      <c r="AX1139" s="90"/>
      <c r="AY1139" s="90"/>
      <c r="AZ1139" s="90"/>
      <c r="BA1139" s="90"/>
      <c r="BB1139" s="90"/>
      <c r="BC1139" s="90"/>
      <c r="BD1139" s="90"/>
      <c r="BE1139" s="90"/>
      <c r="BF1139" s="90"/>
      <c r="BG1139" s="90"/>
      <c r="BH1139" s="90"/>
      <c r="BI1139" s="90"/>
      <c r="BJ1139" s="90"/>
      <c r="BK1139" s="90"/>
      <c r="BL1139" s="90"/>
      <c r="BM1139" s="90"/>
      <c r="BN1139" s="90"/>
      <c r="BO1139" s="90"/>
      <c r="BP1139" s="90"/>
      <c r="BQ1139" s="90"/>
      <c r="BR1139" s="90"/>
      <c r="BS1139" s="90"/>
      <c r="BT1139" s="90"/>
      <c r="BU1139" s="90"/>
      <c r="BV1139" s="90"/>
      <c r="BW1139" s="90"/>
      <c r="BX1139" s="90"/>
      <c r="BY1139" s="90"/>
      <c r="BZ1139" s="90"/>
      <c r="CA1139" s="90"/>
    </row>
    <row r="1140" spans="1:79" s="86" customFormat="1" x14ac:dyDescent="0.2">
      <c r="A1140" s="150"/>
      <c r="B1140" s="95"/>
      <c r="C1140" s="95"/>
      <c r="D1140" s="131"/>
      <c r="E1140" s="160"/>
      <c r="F1140" s="90"/>
      <c r="G1140" s="90"/>
      <c r="H1140" s="90"/>
      <c r="I1140" s="90"/>
      <c r="J1140" s="90"/>
      <c r="K1140" s="90"/>
      <c r="L1140" s="90"/>
      <c r="M1140" s="90"/>
      <c r="N1140" s="90"/>
      <c r="O1140" s="90"/>
      <c r="P1140" s="90"/>
      <c r="Q1140" s="90"/>
      <c r="R1140" s="90"/>
      <c r="S1140" s="90"/>
      <c r="T1140" s="90"/>
      <c r="U1140" s="90"/>
      <c r="V1140" s="90"/>
      <c r="W1140" s="90"/>
      <c r="X1140" s="90"/>
      <c r="Y1140" s="90"/>
      <c r="Z1140" s="90"/>
      <c r="AA1140" s="90"/>
      <c r="AB1140" s="90"/>
      <c r="AC1140" s="90"/>
      <c r="AD1140" s="90"/>
      <c r="AE1140" s="90"/>
      <c r="AF1140" s="90"/>
      <c r="AG1140" s="90"/>
      <c r="AH1140" s="90"/>
      <c r="AI1140" s="90"/>
      <c r="AJ1140" s="90"/>
      <c r="AK1140" s="90"/>
      <c r="AL1140" s="90"/>
      <c r="AM1140" s="90"/>
      <c r="AN1140" s="90"/>
      <c r="AO1140" s="90"/>
      <c r="AP1140" s="90"/>
      <c r="AQ1140" s="90"/>
      <c r="AR1140" s="90"/>
      <c r="AS1140" s="90"/>
      <c r="AT1140" s="90"/>
      <c r="AU1140" s="90"/>
      <c r="AV1140" s="90"/>
      <c r="AW1140" s="90"/>
      <c r="AX1140" s="90"/>
      <c r="AY1140" s="90"/>
      <c r="AZ1140" s="90"/>
      <c r="BA1140" s="90"/>
      <c r="BB1140" s="90"/>
      <c r="BC1140" s="90"/>
      <c r="BD1140" s="90"/>
      <c r="BE1140" s="90"/>
      <c r="BF1140" s="90"/>
      <c r="BG1140" s="90"/>
      <c r="BH1140" s="90"/>
      <c r="BI1140" s="90"/>
      <c r="BJ1140" s="90"/>
      <c r="BK1140" s="90"/>
      <c r="BL1140" s="90"/>
      <c r="BM1140" s="90"/>
      <c r="BN1140" s="90"/>
      <c r="BO1140" s="90"/>
      <c r="BP1140" s="90"/>
      <c r="BQ1140" s="90"/>
      <c r="BR1140" s="90"/>
      <c r="BS1140" s="90"/>
      <c r="BT1140" s="90"/>
      <c r="BU1140" s="90"/>
      <c r="BV1140" s="90"/>
      <c r="BW1140" s="90"/>
      <c r="BX1140" s="90"/>
      <c r="BY1140" s="90"/>
      <c r="BZ1140" s="90"/>
      <c r="CA1140" s="90"/>
    </row>
    <row r="1141" spans="1:79" s="86" customFormat="1" x14ac:dyDescent="0.2">
      <c r="A1141" s="150"/>
      <c r="B1141" s="95"/>
      <c r="C1141" s="95"/>
      <c r="D1141" s="131"/>
      <c r="E1141" s="160"/>
      <c r="F1141" s="90"/>
      <c r="G1141" s="90"/>
      <c r="H1141" s="90"/>
      <c r="I1141" s="90"/>
      <c r="J1141" s="90"/>
      <c r="K1141" s="90"/>
      <c r="L1141" s="90"/>
      <c r="M1141" s="90"/>
      <c r="N1141" s="90"/>
      <c r="O1141" s="90"/>
      <c r="P1141" s="90"/>
      <c r="Q1141" s="90"/>
      <c r="R1141" s="90"/>
      <c r="S1141" s="90"/>
      <c r="T1141" s="90"/>
      <c r="U1141" s="90"/>
      <c r="V1141" s="90"/>
      <c r="W1141" s="90"/>
      <c r="X1141" s="90"/>
      <c r="Y1141" s="90"/>
      <c r="Z1141" s="90"/>
      <c r="AA1141" s="90"/>
      <c r="AB1141" s="90"/>
      <c r="AC1141" s="90"/>
      <c r="AD1141" s="90"/>
      <c r="AE1141" s="90"/>
      <c r="AF1141" s="90"/>
      <c r="AG1141" s="90"/>
      <c r="AH1141" s="90"/>
      <c r="AI1141" s="90"/>
      <c r="AJ1141" s="90"/>
      <c r="AK1141" s="90"/>
      <c r="AL1141" s="90"/>
      <c r="AM1141" s="90"/>
      <c r="AN1141" s="90"/>
      <c r="AO1141" s="90"/>
      <c r="AP1141" s="90"/>
      <c r="AQ1141" s="90"/>
      <c r="AR1141" s="90"/>
      <c r="AS1141" s="90"/>
      <c r="AT1141" s="90"/>
      <c r="AU1141" s="90"/>
      <c r="AV1141" s="90"/>
      <c r="AW1141" s="90"/>
      <c r="AX1141" s="90"/>
      <c r="AY1141" s="90"/>
      <c r="AZ1141" s="90"/>
      <c r="BA1141" s="90"/>
      <c r="BB1141" s="90"/>
      <c r="BC1141" s="90"/>
      <c r="BD1141" s="90"/>
      <c r="BE1141" s="90"/>
      <c r="BF1141" s="90"/>
      <c r="BG1141" s="90"/>
      <c r="BH1141" s="90"/>
      <c r="BI1141" s="90"/>
      <c r="BJ1141" s="90"/>
      <c r="BK1141" s="90"/>
      <c r="BL1141" s="90"/>
      <c r="BM1141" s="90"/>
      <c r="BN1141" s="90"/>
      <c r="BO1141" s="90"/>
      <c r="BP1141" s="90"/>
      <c r="BQ1141" s="90"/>
      <c r="BR1141" s="90"/>
      <c r="BS1141" s="90"/>
      <c r="BT1141" s="90"/>
      <c r="BU1141" s="90"/>
      <c r="BV1141" s="90"/>
      <c r="BW1141" s="90"/>
      <c r="BX1141" s="90"/>
      <c r="BY1141" s="90"/>
      <c r="BZ1141" s="90"/>
      <c r="CA1141" s="90"/>
    </row>
    <row r="1142" spans="1:79" s="86" customFormat="1" x14ac:dyDescent="0.2">
      <c r="A1142" s="150"/>
      <c r="B1142" s="95"/>
      <c r="C1142" s="95"/>
      <c r="D1142" s="131"/>
      <c r="E1142" s="160"/>
      <c r="F1142" s="90"/>
      <c r="G1142" s="90"/>
      <c r="H1142" s="90"/>
      <c r="I1142" s="90"/>
      <c r="J1142" s="90"/>
      <c r="K1142" s="90"/>
      <c r="L1142" s="90"/>
      <c r="M1142" s="90"/>
      <c r="N1142" s="90"/>
      <c r="O1142" s="90"/>
      <c r="P1142" s="90"/>
      <c r="Q1142" s="90"/>
      <c r="R1142" s="90"/>
      <c r="S1142" s="90"/>
      <c r="T1142" s="90"/>
      <c r="U1142" s="90"/>
      <c r="V1142" s="90"/>
      <c r="W1142" s="90"/>
      <c r="X1142" s="90"/>
      <c r="Y1142" s="90"/>
      <c r="Z1142" s="90"/>
      <c r="AA1142" s="90"/>
      <c r="AB1142" s="90"/>
      <c r="AC1142" s="90"/>
      <c r="AD1142" s="90"/>
      <c r="AE1142" s="90"/>
      <c r="AF1142" s="90"/>
      <c r="AG1142" s="90"/>
      <c r="AH1142" s="90"/>
      <c r="AI1142" s="90"/>
      <c r="AJ1142" s="90"/>
      <c r="AK1142" s="90"/>
      <c r="AL1142" s="90"/>
      <c r="AM1142" s="90"/>
      <c r="AN1142" s="90"/>
      <c r="AO1142" s="90"/>
      <c r="AP1142" s="90"/>
      <c r="AQ1142" s="90"/>
      <c r="AR1142" s="90"/>
      <c r="AS1142" s="90"/>
      <c r="AT1142" s="90"/>
      <c r="AU1142" s="90"/>
      <c r="AV1142" s="90"/>
      <c r="AW1142" s="90"/>
      <c r="AX1142" s="90"/>
      <c r="AY1142" s="90"/>
      <c r="AZ1142" s="90"/>
      <c r="BA1142" s="90"/>
      <c r="BB1142" s="90"/>
      <c r="BC1142" s="90"/>
      <c r="BD1142" s="90"/>
      <c r="BE1142" s="90"/>
      <c r="BF1142" s="90"/>
      <c r="BG1142" s="90"/>
      <c r="BH1142" s="90"/>
      <c r="BI1142" s="90"/>
      <c r="BJ1142" s="90"/>
      <c r="BK1142" s="90"/>
      <c r="BL1142" s="90"/>
      <c r="BM1142" s="90"/>
      <c r="BN1142" s="90"/>
      <c r="BO1142" s="90"/>
      <c r="BP1142" s="90"/>
      <c r="BQ1142" s="90"/>
      <c r="BR1142" s="90"/>
      <c r="BS1142" s="90"/>
      <c r="BT1142" s="90"/>
      <c r="BU1142" s="90"/>
      <c r="BV1142" s="90"/>
      <c r="BW1142" s="90"/>
      <c r="BX1142" s="90"/>
      <c r="BY1142" s="90"/>
      <c r="BZ1142" s="90"/>
      <c r="CA1142" s="90"/>
    </row>
    <row r="1143" spans="1:79" s="86" customFormat="1" x14ac:dyDescent="0.2">
      <c r="A1143" s="150"/>
      <c r="B1143" s="95"/>
      <c r="C1143" s="95"/>
      <c r="D1143" s="131"/>
      <c r="E1143" s="160"/>
      <c r="F1143" s="90"/>
      <c r="G1143" s="90"/>
      <c r="H1143" s="90"/>
      <c r="I1143" s="90"/>
      <c r="J1143" s="90"/>
      <c r="K1143" s="90"/>
      <c r="L1143" s="90"/>
      <c r="M1143" s="90"/>
      <c r="N1143" s="90"/>
      <c r="O1143" s="90"/>
      <c r="P1143" s="90"/>
      <c r="Q1143" s="90"/>
      <c r="R1143" s="90"/>
      <c r="S1143" s="90"/>
      <c r="T1143" s="90"/>
      <c r="U1143" s="90"/>
      <c r="V1143" s="90"/>
      <c r="W1143" s="90"/>
      <c r="X1143" s="90"/>
      <c r="Y1143" s="90"/>
      <c r="Z1143" s="90"/>
      <c r="AA1143" s="90"/>
      <c r="AB1143" s="90"/>
      <c r="AC1143" s="90"/>
      <c r="AD1143" s="90"/>
      <c r="AE1143" s="90"/>
      <c r="AF1143" s="90"/>
      <c r="AG1143" s="90"/>
      <c r="AH1143" s="90"/>
      <c r="AI1143" s="90"/>
      <c r="AJ1143" s="90"/>
      <c r="AK1143" s="90"/>
      <c r="AL1143" s="90"/>
      <c r="AM1143" s="90"/>
      <c r="AN1143" s="90"/>
      <c r="AO1143" s="90"/>
      <c r="AP1143" s="90"/>
      <c r="AQ1143" s="90"/>
      <c r="AR1143" s="90"/>
      <c r="AS1143" s="90"/>
      <c r="AT1143" s="90"/>
      <c r="AU1143" s="90"/>
      <c r="AV1143" s="90"/>
      <c r="AW1143" s="90"/>
      <c r="AX1143" s="90"/>
      <c r="AY1143" s="90"/>
      <c r="AZ1143" s="90"/>
      <c r="BA1143" s="90"/>
      <c r="BB1143" s="90"/>
      <c r="BC1143" s="90"/>
      <c r="BD1143" s="90"/>
      <c r="BE1143" s="90"/>
      <c r="BF1143" s="90"/>
      <c r="BG1143" s="90"/>
      <c r="BH1143" s="90"/>
      <c r="BI1143" s="90"/>
      <c r="BJ1143" s="90"/>
      <c r="BK1143" s="90"/>
      <c r="BL1143" s="90"/>
      <c r="BM1143" s="90"/>
      <c r="BN1143" s="90"/>
      <c r="BO1143" s="90"/>
      <c r="BP1143" s="90"/>
      <c r="BQ1143" s="90"/>
      <c r="BR1143" s="90"/>
      <c r="BS1143" s="90"/>
      <c r="BT1143" s="90"/>
      <c r="BU1143" s="90"/>
      <c r="BV1143" s="90"/>
      <c r="BW1143" s="90"/>
      <c r="BX1143" s="90"/>
      <c r="BY1143" s="90"/>
      <c r="BZ1143" s="90"/>
      <c r="CA1143" s="90"/>
    </row>
    <row r="1144" spans="1:79" s="86" customFormat="1" x14ac:dyDescent="0.2">
      <c r="A1144" s="150"/>
      <c r="B1144" s="95"/>
      <c r="C1144" s="95"/>
      <c r="D1144" s="131"/>
      <c r="E1144" s="160"/>
      <c r="F1144" s="90"/>
      <c r="G1144" s="90"/>
      <c r="H1144" s="90"/>
      <c r="I1144" s="90"/>
      <c r="J1144" s="90"/>
      <c r="K1144" s="90"/>
      <c r="L1144" s="90"/>
      <c r="M1144" s="90"/>
      <c r="N1144" s="90"/>
      <c r="O1144" s="90"/>
      <c r="P1144" s="90"/>
      <c r="Q1144" s="90"/>
      <c r="R1144" s="90"/>
      <c r="S1144" s="90"/>
      <c r="T1144" s="90"/>
      <c r="U1144" s="90"/>
      <c r="V1144" s="90"/>
      <c r="W1144" s="90"/>
      <c r="X1144" s="90"/>
      <c r="Y1144" s="90"/>
      <c r="Z1144" s="90"/>
      <c r="AA1144" s="90"/>
      <c r="AB1144" s="90"/>
      <c r="AC1144" s="90"/>
      <c r="AD1144" s="90"/>
      <c r="AE1144" s="90"/>
      <c r="AF1144" s="90"/>
      <c r="AG1144" s="90"/>
      <c r="AH1144" s="90"/>
      <c r="AI1144" s="90"/>
      <c r="AJ1144" s="90"/>
      <c r="AK1144" s="90"/>
      <c r="AL1144" s="90"/>
      <c r="AM1144" s="90"/>
      <c r="AN1144" s="90"/>
      <c r="AO1144" s="90"/>
      <c r="AP1144" s="90"/>
      <c r="AQ1144" s="90"/>
      <c r="AR1144" s="90"/>
      <c r="AS1144" s="90"/>
      <c r="AT1144" s="90"/>
      <c r="AU1144" s="90"/>
      <c r="AV1144" s="90"/>
      <c r="AW1144" s="90"/>
      <c r="AX1144" s="90"/>
      <c r="AY1144" s="90"/>
      <c r="AZ1144" s="90"/>
      <c r="BA1144" s="90"/>
      <c r="BB1144" s="90"/>
      <c r="BC1144" s="90"/>
      <c r="BD1144" s="90"/>
      <c r="BE1144" s="90"/>
      <c r="BF1144" s="90"/>
      <c r="BG1144" s="90"/>
      <c r="BH1144" s="90"/>
      <c r="BI1144" s="90"/>
      <c r="BJ1144" s="90"/>
      <c r="BK1144" s="90"/>
      <c r="BL1144" s="90"/>
      <c r="BM1144" s="90"/>
      <c r="BN1144" s="90"/>
      <c r="BO1144" s="90"/>
      <c r="BP1144" s="90"/>
      <c r="BQ1144" s="90"/>
      <c r="BR1144" s="90"/>
      <c r="BS1144" s="90"/>
      <c r="BT1144" s="90"/>
      <c r="BU1144" s="90"/>
      <c r="BV1144" s="90"/>
      <c r="BW1144" s="90"/>
      <c r="BX1144" s="90"/>
      <c r="BY1144" s="90"/>
      <c r="BZ1144" s="90"/>
      <c r="CA1144" s="90"/>
    </row>
    <row r="1145" spans="1:79" s="86" customFormat="1" x14ac:dyDescent="0.2">
      <c r="A1145" s="150"/>
      <c r="B1145" s="95"/>
      <c r="C1145" s="95"/>
      <c r="D1145" s="131"/>
      <c r="E1145" s="160"/>
      <c r="F1145" s="90"/>
      <c r="G1145" s="90"/>
      <c r="H1145" s="90"/>
      <c r="I1145" s="90"/>
      <c r="J1145" s="90"/>
      <c r="K1145" s="90"/>
      <c r="L1145" s="90"/>
      <c r="M1145" s="90"/>
      <c r="N1145" s="90"/>
      <c r="O1145" s="90"/>
      <c r="P1145" s="90"/>
      <c r="Q1145" s="90"/>
      <c r="R1145" s="90"/>
      <c r="S1145" s="90"/>
      <c r="T1145" s="90"/>
      <c r="U1145" s="90"/>
      <c r="V1145" s="90"/>
      <c r="W1145" s="90"/>
      <c r="X1145" s="90"/>
      <c r="Y1145" s="90"/>
      <c r="Z1145" s="90"/>
      <c r="AA1145" s="90"/>
      <c r="AB1145" s="90"/>
      <c r="AC1145" s="90"/>
      <c r="AD1145" s="90"/>
      <c r="AE1145" s="90"/>
      <c r="AF1145" s="90"/>
      <c r="AG1145" s="90"/>
      <c r="AH1145" s="90"/>
      <c r="AI1145" s="90"/>
      <c r="AJ1145" s="90"/>
      <c r="AK1145" s="90"/>
      <c r="AL1145" s="90"/>
      <c r="AM1145" s="90"/>
      <c r="AN1145" s="90"/>
      <c r="AO1145" s="90"/>
      <c r="AP1145" s="90"/>
      <c r="AQ1145" s="90"/>
      <c r="AR1145" s="90"/>
      <c r="AS1145" s="90"/>
      <c r="AT1145" s="90"/>
      <c r="AU1145" s="90"/>
      <c r="AV1145" s="90"/>
      <c r="AW1145" s="90"/>
      <c r="AX1145" s="90"/>
      <c r="AY1145" s="90"/>
      <c r="AZ1145" s="90"/>
      <c r="BA1145" s="90"/>
      <c r="BB1145" s="90"/>
      <c r="BC1145" s="90"/>
      <c r="BD1145" s="90"/>
      <c r="BE1145" s="90"/>
      <c r="BF1145" s="90"/>
      <c r="BG1145" s="90"/>
      <c r="BH1145" s="90"/>
      <c r="BI1145" s="90"/>
      <c r="BJ1145" s="90"/>
      <c r="BK1145" s="90"/>
      <c r="BL1145" s="90"/>
      <c r="BM1145" s="90"/>
      <c r="BN1145" s="90"/>
      <c r="BO1145" s="90"/>
      <c r="BP1145" s="90"/>
      <c r="BQ1145" s="90"/>
      <c r="BR1145" s="90"/>
      <c r="BS1145" s="90"/>
      <c r="BT1145" s="90"/>
      <c r="BU1145" s="90"/>
      <c r="BV1145" s="90"/>
      <c r="BW1145" s="90"/>
      <c r="BX1145" s="90"/>
      <c r="BY1145" s="90"/>
      <c r="BZ1145" s="90"/>
      <c r="CA1145" s="90"/>
    </row>
    <row r="1146" spans="1:79" s="86" customFormat="1" x14ac:dyDescent="0.2">
      <c r="A1146" s="150"/>
      <c r="B1146" s="95"/>
      <c r="C1146" s="95"/>
      <c r="D1146" s="131"/>
      <c r="E1146" s="160"/>
      <c r="F1146" s="90"/>
      <c r="G1146" s="90"/>
      <c r="H1146" s="90"/>
      <c r="I1146" s="90"/>
      <c r="J1146" s="90"/>
      <c r="K1146" s="90"/>
      <c r="L1146" s="90"/>
      <c r="M1146" s="90"/>
      <c r="N1146" s="90"/>
      <c r="O1146" s="90"/>
      <c r="P1146" s="90"/>
      <c r="Q1146" s="90"/>
      <c r="R1146" s="90"/>
      <c r="S1146" s="90"/>
      <c r="T1146" s="90"/>
      <c r="U1146" s="90"/>
      <c r="V1146" s="90"/>
      <c r="W1146" s="90"/>
      <c r="X1146" s="90"/>
      <c r="Y1146" s="90"/>
      <c r="Z1146" s="90"/>
      <c r="AA1146" s="90"/>
      <c r="AB1146" s="90"/>
      <c r="AC1146" s="90"/>
      <c r="AD1146" s="90"/>
      <c r="AE1146" s="90"/>
      <c r="AF1146" s="90"/>
      <c r="AG1146" s="90"/>
      <c r="AH1146" s="90"/>
      <c r="AI1146" s="90"/>
      <c r="AJ1146" s="90"/>
      <c r="AK1146" s="90"/>
      <c r="AL1146" s="90"/>
      <c r="AM1146" s="90"/>
      <c r="AN1146" s="90"/>
      <c r="AO1146" s="90"/>
      <c r="AP1146" s="90"/>
      <c r="AQ1146" s="90"/>
      <c r="AR1146" s="90"/>
      <c r="AS1146" s="90"/>
      <c r="AT1146" s="90"/>
      <c r="AU1146" s="90"/>
      <c r="AV1146" s="90"/>
      <c r="AW1146" s="90"/>
      <c r="AX1146" s="90"/>
      <c r="AY1146" s="90"/>
      <c r="AZ1146" s="90"/>
      <c r="BA1146" s="90"/>
      <c r="BB1146" s="90"/>
      <c r="BC1146" s="90"/>
      <c r="BD1146" s="90"/>
      <c r="BE1146" s="90"/>
      <c r="BF1146" s="90"/>
      <c r="BG1146" s="90"/>
      <c r="BH1146" s="90"/>
      <c r="BI1146" s="90"/>
      <c r="BJ1146" s="90"/>
      <c r="BK1146" s="90"/>
      <c r="BL1146" s="90"/>
      <c r="BM1146" s="90"/>
      <c r="BN1146" s="90"/>
      <c r="BO1146" s="90"/>
      <c r="BP1146" s="90"/>
      <c r="BQ1146" s="90"/>
      <c r="BR1146" s="90"/>
      <c r="BS1146" s="90"/>
      <c r="BT1146" s="90"/>
      <c r="BU1146" s="90"/>
      <c r="BV1146" s="90"/>
      <c r="BW1146" s="90"/>
      <c r="BX1146" s="90"/>
      <c r="BY1146" s="90"/>
      <c r="BZ1146" s="90"/>
      <c r="CA1146" s="90"/>
    </row>
    <row r="1147" spans="1:79" s="86" customFormat="1" x14ac:dyDescent="0.2">
      <c r="A1147" s="150"/>
      <c r="B1147" s="95"/>
      <c r="C1147" s="95"/>
      <c r="D1147" s="131"/>
      <c r="E1147" s="160"/>
      <c r="F1147" s="90"/>
      <c r="G1147" s="90"/>
      <c r="H1147" s="90"/>
      <c r="I1147" s="90"/>
      <c r="J1147" s="90"/>
      <c r="K1147" s="90"/>
      <c r="L1147" s="90"/>
      <c r="M1147" s="90"/>
      <c r="N1147" s="90"/>
      <c r="O1147" s="90"/>
      <c r="P1147" s="90"/>
      <c r="Q1147" s="90"/>
      <c r="R1147" s="90"/>
      <c r="S1147" s="90"/>
      <c r="T1147" s="90"/>
      <c r="U1147" s="90"/>
      <c r="V1147" s="90"/>
      <c r="W1147" s="90"/>
      <c r="X1147" s="90"/>
      <c r="Y1147" s="90"/>
      <c r="Z1147" s="90"/>
      <c r="AA1147" s="90"/>
      <c r="AB1147" s="90"/>
      <c r="AC1147" s="90"/>
      <c r="AD1147" s="90"/>
      <c r="AE1147" s="90"/>
      <c r="AF1147" s="90"/>
      <c r="AG1147" s="90"/>
      <c r="AH1147" s="90"/>
      <c r="AI1147" s="90"/>
      <c r="AJ1147" s="90"/>
      <c r="AK1147" s="90"/>
      <c r="AL1147" s="90"/>
      <c r="AM1147" s="90"/>
      <c r="AN1147" s="90"/>
      <c r="AO1147" s="90"/>
      <c r="AP1147" s="90"/>
      <c r="AQ1147" s="90"/>
      <c r="AR1147" s="90"/>
      <c r="AS1147" s="90"/>
      <c r="AT1147" s="90"/>
      <c r="AU1147" s="90"/>
      <c r="AV1147" s="90"/>
      <c r="AW1147" s="90"/>
      <c r="AX1147" s="90"/>
      <c r="AY1147" s="90"/>
      <c r="AZ1147" s="90"/>
      <c r="BA1147" s="90"/>
      <c r="BB1147" s="90"/>
      <c r="BC1147" s="90"/>
      <c r="BD1147" s="90"/>
      <c r="BE1147" s="90"/>
      <c r="BF1147" s="90"/>
      <c r="BG1147" s="90"/>
      <c r="BH1147" s="90"/>
      <c r="BI1147" s="90"/>
      <c r="BJ1147" s="90"/>
      <c r="BK1147" s="90"/>
      <c r="BL1147" s="90"/>
      <c r="BM1147" s="90"/>
      <c r="BN1147" s="90"/>
      <c r="BO1147" s="90"/>
      <c r="BP1147" s="90"/>
      <c r="BQ1147" s="90"/>
      <c r="BR1147" s="90"/>
      <c r="BS1147" s="90"/>
      <c r="BT1147" s="90"/>
      <c r="BU1147" s="90"/>
      <c r="BV1147" s="90"/>
      <c r="BW1147" s="90"/>
      <c r="BX1147" s="90"/>
      <c r="BY1147" s="90"/>
      <c r="BZ1147" s="90"/>
      <c r="CA1147" s="90"/>
    </row>
    <row r="1148" spans="1:79" s="86" customFormat="1" x14ac:dyDescent="0.2">
      <c r="A1148" s="150"/>
      <c r="B1148" s="95"/>
      <c r="C1148" s="95"/>
      <c r="D1148" s="131"/>
      <c r="E1148" s="160"/>
      <c r="F1148" s="90"/>
      <c r="G1148" s="90"/>
      <c r="H1148" s="90"/>
      <c r="I1148" s="90"/>
      <c r="J1148" s="90"/>
      <c r="K1148" s="90"/>
      <c r="L1148" s="90"/>
      <c r="M1148" s="90"/>
      <c r="N1148" s="90"/>
      <c r="O1148" s="90"/>
      <c r="P1148" s="90"/>
      <c r="Q1148" s="90"/>
      <c r="R1148" s="90"/>
      <c r="S1148" s="90"/>
      <c r="T1148" s="90"/>
      <c r="U1148" s="90"/>
      <c r="V1148" s="90"/>
      <c r="W1148" s="90"/>
      <c r="X1148" s="90"/>
      <c r="Y1148" s="90"/>
      <c r="Z1148" s="90"/>
      <c r="AA1148" s="90"/>
      <c r="AB1148" s="90"/>
      <c r="AC1148" s="90"/>
      <c r="AD1148" s="90"/>
      <c r="AE1148" s="90"/>
      <c r="AF1148" s="90"/>
      <c r="AG1148" s="90"/>
      <c r="AH1148" s="90"/>
      <c r="AI1148" s="90"/>
      <c r="AJ1148" s="90"/>
      <c r="AK1148" s="90"/>
      <c r="AL1148" s="90"/>
      <c r="AM1148" s="90"/>
      <c r="AN1148" s="90"/>
      <c r="AO1148" s="90"/>
      <c r="AP1148" s="90"/>
      <c r="AQ1148" s="90"/>
      <c r="AR1148" s="90"/>
      <c r="AS1148" s="90"/>
      <c r="AT1148" s="90"/>
      <c r="AU1148" s="90"/>
      <c r="AV1148" s="90"/>
      <c r="AW1148" s="90"/>
      <c r="AX1148" s="90"/>
      <c r="AY1148" s="90"/>
      <c r="AZ1148" s="90"/>
      <c r="BA1148" s="90"/>
      <c r="BB1148" s="90"/>
      <c r="BC1148" s="90"/>
      <c r="BD1148" s="90"/>
      <c r="BE1148" s="90"/>
      <c r="BF1148" s="90"/>
      <c r="BG1148" s="90"/>
      <c r="BH1148" s="90"/>
      <c r="BI1148" s="90"/>
      <c r="BJ1148" s="90"/>
      <c r="BK1148" s="90"/>
      <c r="BL1148" s="90"/>
      <c r="BM1148" s="90"/>
      <c r="BN1148" s="90"/>
      <c r="BO1148" s="90"/>
      <c r="BP1148" s="90"/>
      <c r="BQ1148" s="90"/>
      <c r="BR1148" s="90"/>
      <c r="BS1148" s="90"/>
      <c r="BT1148" s="90"/>
      <c r="BU1148" s="90"/>
      <c r="BV1148" s="90"/>
      <c r="BW1148" s="90"/>
      <c r="BX1148" s="90"/>
      <c r="BY1148" s="90"/>
      <c r="BZ1148" s="90"/>
      <c r="CA1148" s="90"/>
    </row>
    <row r="1149" spans="1:79" s="86" customFormat="1" x14ac:dyDescent="0.2">
      <c r="A1149" s="150"/>
      <c r="B1149" s="95"/>
      <c r="C1149" s="95"/>
      <c r="D1149" s="131"/>
      <c r="E1149" s="160"/>
      <c r="F1149" s="90"/>
      <c r="G1149" s="90"/>
      <c r="H1149" s="90"/>
      <c r="I1149" s="90"/>
      <c r="J1149" s="90"/>
      <c r="K1149" s="90"/>
      <c r="L1149" s="90"/>
      <c r="M1149" s="90"/>
      <c r="N1149" s="90"/>
      <c r="O1149" s="90"/>
      <c r="P1149" s="90"/>
      <c r="Q1149" s="90"/>
      <c r="R1149" s="90"/>
      <c r="S1149" s="90"/>
      <c r="T1149" s="90"/>
      <c r="U1149" s="90"/>
      <c r="V1149" s="90"/>
      <c r="W1149" s="90"/>
      <c r="X1149" s="90"/>
      <c r="Y1149" s="90"/>
      <c r="Z1149" s="90"/>
      <c r="AA1149" s="90"/>
      <c r="AB1149" s="90"/>
      <c r="AC1149" s="90"/>
      <c r="AD1149" s="90"/>
      <c r="AE1149" s="90"/>
      <c r="AF1149" s="90"/>
      <c r="AG1149" s="90"/>
      <c r="AH1149" s="90"/>
      <c r="AI1149" s="90"/>
      <c r="AJ1149" s="90"/>
      <c r="AK1149" s="90"/>
      <c r="AL1149" s="90"/>
      <c r="AM1149" s="90"/>
      <c r="AN1149" s="90"/>
      <c r="AO1149" s="90"/>
      <c r="AP1149" s="90"/>
      <c r="AQ1149" s="90"/>
      <c r="AR1149" s="90"/>
      <c r="AS1149" s="90"/>
      <c r="AT1149" s="90"/>
      <c r="AU1149" s="90"/>
      <c r="AV1149" s="90"/>
      <c r="AW1149" s="90"/>
      <c r="AX1149" s="90"/>
      <c r="AY1149" s="90"/>
      <c r="AZ1149" s="90"/>
      <c r="BA1149" s="90"/>
      <c r="BB1149" s="90"/>
      <c r="BC1149" s="90"/>
      <c r="BD1149" s="90"/>
      <c r="BE1149" s="90"/>
      <c r="BF1149" s="90"/>
      <c r="BG1149" s="90"/>
      <c r="BH1149" s="90"/>
      <c r="BI1149" s="90"/>
      <c r="BJ1149" s="90"/>
      <c r="BK1149" s="90"/>
      <c r="BL1149" s="90"/>
      <c r="BM1149" s="90"/>
      <c r="BN1149" s="90"/>
      <c r="BO1149" s="90"/>
      <c r="BP1149" s="90"/>
      <c r="BQ1149" s="90"/>
      <c r="BR1149" s="90"/>
      <c r="BS1149" s="90"/>
      <c r="BT1149" s="90"/>
      <c r="BU1149" s="90"/>
      <c r="BV1149" s="90"/>
      <c r="BW1149" s="90"/>
      <c r="BX1149" s="90"/>
      <c r="BY1149" s="90"/>
      <c r="BZ1149" s="90"/>
      <c r="CA1149" s="90"/>
    </row>
    <row r="1150" spans="1:79" s="86" customFormat="1" x14ac:dyDescent="0.2">
      <c r="A1150" s="150"/>
      <c r="B1150" s="95"/>
      <c r="C1150" s="95"/>
      <c r="D1150" s="131"/>
      <c r="E1150" s="160"/>
      <c r="F1150" s="90"/>
      <c r="G1150" s="90"/>
      <c r="H1150" s="90"/>
      <c r="I1150" s="90"/>
      <c r="J1150" s="90"/>
      <c r="K1150" s="90"/>
      <c r="L1150" s="90"/>
      <c r="M1150" s="90"/>
      <c r="N1150" s="90"/>
      <c r="O1150" s="90"/>
      <c r="P1150" s="90"/>
      <c r="Q1150" s="90"/>
      <c r="R1150" s="90"/>
      <c r="S1150" s="90"/>
      <c r="T1150" s="90"/>
      <c r="U1150" s="90"/>
      <c r="V1150" s="90"/>
      <c r="W1150" s="90"/>
      <c r="X1150" s="90"/>
      <c r="Y1150" s="90"/>
      <c r="Z1150" s="90"/>
      <c r="AA1150" s="90"/>
      <c r="AB1150" s="90"/>
      <c r="AC1150" s="90"/>
      <c r="AD1150" s="90"/>
      <c r="AE1150" s="90"/>
      <c r="AF1150" s="90"/>
      <c r="AG1150" s="90"/>
      <c r="AH1150" s="90"/>
      <c r="AI1150" s="90"/>
      <c r="AJ1150" s="90"/>
      <c r="AK1150" s="90"/>
      <c r="AL1150" s="90"/>
      <c r="AM1150" s="90"/>
      <c r="AN1150" s="90"/>
      <c r="AO1150" s="90"/>
      <c r="AP1150" s="90"/>
      <c r="AQ1150" s="90"/>
      <c r="AR1150" s="90"/>
      <c r="AS1150" s="90"/>
      <c r="AT1150" s="90"/>
      <c r="AU1150" s="90"/>
      <c r="AV1150" s="90"/>
      <c r="AW1150" s="90"/>
      <c r="AX1150" s="90"/>
      <c r="AY1150" s="90"/>
      <c r="AZ1150" s="90"/>
      <c r="BA1150" s="90"/>
      <c r="BB1150" s="90"/>
      <c r="BC1150" s="90"/>
      <c r="BD1150" s="90"/>
      <c r="BE1150" s="90"/>
      <c r="BF1150" s="90"/>
      <c r="BG1150" s="90"/>
      <c r="BH1150" s="90"/>
      <c r="BI1150" s="90"/>
      <c r="BJ1150" s="90"/>
      <c r="BK1150" s="90"/>
      <c r="BL1150" s="90"/>
      <c r="BM1150" s="90"/>
      <c r="BN1150" s="90"/>
      <c r="BO1150" s="90"/>
      <c r="BP1150" s="90"/>
      <c r="BQ1150" s="90"/>
      <c r="BR1150" s="90"/>
      <c r="BS1150" s="90"/>
      <c r="BT1150" s="90"/>
      <c r="BU1150" s="90"/>
      <c r="BV1150" s="90"/>
      <c r="BW1150" s="90"/>
      <c r="BX1150" s="90"/>
      <c r="BY1150" s="90"/>
      <c r="BZ1150" s="90"/>
      <c r="CA1150" s="90"/>
    </row>
    <row r="1151" spans="1:79" s="86" customFormat="1" x14ac:dyDescent="0.2">
      <c r="A1151" s="150"/>
      <c r="B1151" s="95"/>
      <c r="C1151" s="95"/>
      <c r="D1151" s="131"/>
      <c r="E1151" s="160"/>
      <c r="F1151" s="90"/>
      <c r="G1151" s="90"/>
      <c r="H1151" s="90"/>
      <c r="I1151" s="90"/>
      <c r="J1151" s="90"/>
      <c r="K1151" s="90"/>
      <c r="L1151" s="90"/>
      <c r="M1151" s="90"/>
      <c r="N1151" s="90"/>
      <c r="O1151" s="90"/>
      <c r="P1151" s="90"/>
      <c r="Q1151" s="90"/>
      <c r="R1151" s="90"/>
      <c r="S1151" s="90"/>
      <c r="T1151" s="90"/>
      <c r="U1151" s="90"/>
      <c r="V1151" s="90"/>
      <c r="W1151" s="90"/>
      <c r="X1151" s="90"/>
      <c r="Y1151" s="90"/>
      <c r="Z1151" s="90"/>
      <c r="AA1151" s="90"/>
      <c r="AB1151" s="90"/>
      <c r="AC1151" s="90"/>
      <c r="AD1151" s="90"/>
      <c r="AE1151" s="90"/>
      <c r="AF1151" s="90"/>
      <c r="AG1151" s="90"/>
      <c r="AH1151" s="90"/>
      <c r="AI1151" s="90"/>
      <c r="AJ1151" s="90"/>
      <c r="AK1151" s="90"/>
      <c r="AL1151" s="90"/>
      <c r="AM1151" s="90"/>
      <c r="AN1151" s="90"/>
      <c r="AO1151" s="90"/>
      <c r="AP1151" s="90"/>
      <c r="AQ1151" s="90"/>
      <c r="AR1151" s="90"/>
      <c r="AS1151" s="90"/>
      <c r="AT1151" s="90"/>
      <c r="AU1151" s="90"/>
      <c r="AV1151" s="90"/>
      <c r="AW1151" s="90"/>
      <c r="AX1151" s="90"/>
      <c r="AY1151" s="90"/>
      <c r="AZ1151" s="90"/>
      <c r="BA1151" s="90"/>
      <c r="BB1151" s="90"/>
      <c r="BC1151" s="90"/>
      <c r="BD1151" s="90"/>
      <c r="BE1151" s="90"/>
      <c r="BF1151" s="90"/>
      <c r="BG1151" s="90"/>
      <c r="BH1151" s="90"/>
      <c r="BI1151" s="90"/>
      <c r="BJ1151" s="90"/>
      <c r="BK1151" s="90"/>
      <c r="BL1151" s="90"/>
      <c r="BM1151" s="90"/>
      <c r="BN1151" s="90"/>
      <c r="BO1151" s="90"/>
      <c r="BP1151" s="90"/>
      <c r="BQ1151" s="90"/>
      <c r="BR1151" s="90"/>
      <c r="BS1151" s="90"/>
      <c r="BT1151" s="90"/>
      <c r="BU1151" s="90"/>
      <c r="BV1151" s="90"/>
      <c r="BW1151" s="90"/>
      <c r="BX1151" s="90"/>
      <c r="BY1151" s="90"/>
      <c r="BZ1151" s="90"/>
      <c r="CA1151" s="90"/>
    </row>
    <row r="1152" spans="1:79" s="86" customFormat="1" x14ac:dyDescent="0.2">
      <c r="A1152" s="150"/>
      <c r="B1152" s="95"/>
      <c r="C1152" s="95"/>
      <c r="D1152" s="131"/>
      <c r="E1152" s="160"/>
      <c r="F1152" s="90"/>
      <c r="G1152" s="90"/>
      <c r="H1152" s="90"/>
      <c r="I1152" s="90"/>
      <c r="J1152" s="90"/>
      <c r="K1152" s="90"/>
      <c r="L1152" s="90"/>
      <c r="M1152" s="90"/>
      <c r="N1152" s="90"/>
      <c r="O1152" s="90"/>
      <c r="P1152" s="90"/>
      <c r="Q1152" s="90"/>
      <c r="R1152" s="90"/>
      <c r="S1152" s="90"/>
      <c r="T1152" s="90"/>
      <c r="U1152" s="90"/>
      <c r="V1152" s="90"/>
      <c r="W1152" s="90"/>
      <c r="X1152" s="90"/>
      <c r="Y1152" s="90"/>
      <c r="Z1152" s="90"/>
      <c r="AA1152" s="90"/>
      <c r="AB1152" s="90"/>
      <c r="AC1152" s="90"/>
      <c r="AD1152" s="90"/>
      <c r="AE1152" s="90"/>
      <c r="AF1152" s="90"/>
      <c r="AG1152" s="90"/>
      <c r="AH1152" s="90"/>
      <c r="AI1152" s="90"/>
      <c r="AJ1152" s="90"/>
      <c r="AK1152" s="90"/>
      <c r="AL1152" s="90"/>
      <c r="AM1152" s="90"/>
      <c r="AN1152" s="90"/>
      <c r="AO1152" s="90"/>
      <c r="AP1152" s="90"/>
      <c r="AQ1152" s="90"/>
      <c r="AR1152" s="90"/>
      <c r="AS1152" s="90"/>
      <c r="AT1152" s="90"/>
      <c r="AU1152" s="90"/>
      <c r="AV1152" s="90"/>
      <c r="AW1152" s="90"/>
      <c r="AX1152" s="90"/>
      <c r="AY1152" s="90"/>
      <c r="AZ1152" s="90"/>
      <c r="BA1152" s="90"/>
      <c r="BB1152" s="90"/>
      <c r="BC1152" s="90"/>
      <c r="BD1152" s="90"/>
      <c r="BE1152" s="90"/>
      <c r="BF1152" s="90"/>
      <c r="BG1152" s="90"/>
      <c r="BH1152" s="90"/>
      <c r="BI1152" s="90"/>
      <c r="BJ1152" s="90"/>
      <c r="BK1152" s="90"/>
      <c r="BL1152" s="90"/>
      <c r="BM1152" s="90"/>
      <c r="BN1152" s="90"/>
      <c r="BO1152" s="90"/>
      <c r="BP1152" s="90"/>
      <c r="BQ1152" s="90"/>
      <c r="BR1152" s="90"/>
      <c r="BS1152" s="90"/>
      <c r="BT1152" s="90"/>
      <c r="BU1152" s="90"/>
      <c r="BV1152" s="90"/>
      <c r="BW1152" s="90"/>
      <c r="BX1152" s="90"/>
      <c r="BY1152" s="90"/>
      <c r="BZ1152" s="90"/>
      <c r="CA1152" s="90"/>
    </row>
    <row r="1153" spans="1:79" s="86" customFormat="1" x14ac:dyDescent="0.2">
      <c r="A1153" s="150"/>
      <c r="B1153" s="95"/>
      <c r="C1153" s="95"/>
      <c r="D1153" s="131"/>
      <c r="E1153" s="160"/>
      <c r="F1153" s="90"/>
      <c r="G1153" s="90"/>
      <c r="H1153" s="90"/>
      <c r="I1153" s="90"/>
      <c r="J1153" s="90"/>
      <c r="K1153" s="90"/>
      <c r="L1153" s="90"/>
      <c r="M1153" s="90"/>
      <c r="N1153" s="90"/>
      <c r="O1153" s="90"/>
      <c r="P1153" s="90"/>
      <c r="Q1153" s="90"/>
      <c r="R1153" s="90"/>
      <c r="S1153" s="90"/>
      <c r="T1153" s="90"/>
      <c r="U1153" s="90"/>
      <c r="V1153" s="90"/>
      <c r="W1153" s="90"/>
      <c r="X1153" s="90"/>
      <c r="Y1153" s="90"/>
      <c r="Z1153" s="90"/>
      <c r="AA1153" s="90"/>
      <c r="AB1153" s="90"/>
      <c r="AC1153" s="90"/>
      <c r="AD1153" s="90"/>
      <c r="AE1153" s="90"/>
      <c r="AF1153" s="90"/>
      <c r="AG1153" s="90"/>
      <c r="AH1153" s="90"/>
      <c r="AI1153" s="90"/>
      <c r="AJ1153" s="90"/>
      <c r="AK1153" s="90"/>
      <c r="AL1153" s="90"/>
      <c r="AM1153" s="90"/>
      <c r="AN1153" s="90"/>
      <c r="AO1153" s="90"/>
      <c r="AP1153" s="90"/>
      <c r="AQ1153" s="90"/>
      <c r="AR1153" s="90"/>
      <c r="AS1153" s="90"/>
      <c r="AT1153" s="90"/>
      <c r="AU1153" s="90"/>
      <c r="AV1153" s="90"/>
      <c r="AW1153" s="90"/>
      <c r="AX1153" s="90"/>
      <c r="AY1153" s="90"/>
      <c r="AZ1153" s="90"/>
      <c r="BA1153" s="90"/>
      <c r="BB1153" s="90"/>
      <c r="BC1153" s="90"/>
      <c r="BD1153" s="90"/>
      <c r="BE1153" s="90"/>
      <c r="BF1153" s="90"/>
      <c r="BG1153" s="90"/>
      <c r="BH1153" s="90"/>
      <c r="BI1153" s="90"/>
      <c r="BJ1153" s="90"/>
      <c r="BK1153" s="90"/>
      <c r="BL1153" s="90"/>
      <c r="BM1153" s="90"/>
      <c r="BN1153" s="90"/>
      <c r="BO1153" s="90"/>
      <c r="BP1153" s="90"/>
      <c r="BQ1153" s="90"/>
      <c r="BR1153" s="90"/>
      <c r="BS1153" s="90"/>
      <c r="BT1153" s="90"/>
      <c r="BU1153" s="90"/>
      <c r="BV1153" s="90"/>
      <c r="BW1153" s="90"/>
      <c r="BX1153" s="90"/>
      <c r="BY1153" s="90"/>
      <c r="BZ1153" s="90"/>
      <c r="CA1153" s="90"/>
    </row>
    <row r="1154" spans="1:79" s="86" customFormat="1" x14ac:dyDescent="0.2">
      <c r="A1154" s="150"/>
      <c r="B1154" s="95"/>
      <c r="C1154" s="95"/>
      <c r="D1154" s="131"/>
      <c r="E1154" s="160"/>
      <c r="F1154" s="90"/>
      <c r="G1154" s="90"/>
      <c r="H1154" s="90"/>
      <c r="I1154" s="90"/>
      <c r="J1154" s="90"/>
      <c r="K1154" s="90"/>
      <c r="L1154" s="90"/>
      <c r="M1154" s="90"/>
      <c r="N1154" s="90"/>
      <c r="O1154" s="90"/>
      <c r="P1154" s="90"/>
      <c r="Q1154" s="90"/>
      <c r="R1154" s="90"/>
      <c r="S1154" s="90"/>
      <c r="T1154" s="90"/>
      <c r="U1154" s="90"/>
      <c r="V1154" s="90"/>
      <c r="W1154" s="90"/>
      <c r="X1154" s="90"/>
      <c r="Y1154" s="90"/>
      <c r="Z1154" s="90"/>
      <c r="AA1154" s="90"/>
      <c r="AB1154" s="90"/>
      <c r="AC1154" s="90"/>
      <c r="AD1154" s="90"/>
      <c r="AE1154" s="90"/>
      <c r="AF1154" s="90"/>
      <c r="AG1154" s="90"/>
      <c r="AH1154" s="90"/>
      <c r="AI1154" s="90"/>
      <c r="AJ1154" s="90"/>
      <c r="AK1154" s="90"/>
      <c r="AL1154" s="90"/>
      <c r="AM1154" s="90"/>
      <c r="AN1154" s="90"/>
      <c r="AO1154" s="90"/>
      <c r="AP1154" s="90"/>
      <c r="AQ1154" s="90"/>
      <c r="AR1154" s="90"/>
      <c r="AS1154" s="90"/>
      <c r="AT1154" s="90"/>
      <c r="AU1154" s="90"/>
      <c r="AV1154" s="90"/>
      <c r="AW1154" s="90"/>
      <c r="AX1154" s="90"/>
      <c r="AY1154" s="90"/>
      <c r="AZ1154" s="90"/>
      <c r="BA1154" s="90"/>
      <c r="BB1154" s="90"/>
      <c r="BC1154" s="90"/>
      <c r="BD1154" s="90"/>
      <c r="BE1154" s="90"/>
      <c r="BF1154" s="90"/>
      <c r="BG1154" s="90"/>
      <c r="BH1154" s="90"/>
      <c r="BI1154" s="90"/>
      <c r="BJ1154" s="90"/>
      <c r="BK1154" s="90"/>
      <c r="BL1154" s="90"/>
      <c r="BM1154" s="90"/>
      <c r="BN1154" s="90"/>
      <c r="BO1154" s="90"/>
      <c r="BP1154" s="90"/>
      <c r="BQ1154" s="90"/>
      <c r="BR1154" s="90"/>
      <c r="BS1154" s="90"/>
      <c r="BT1154" s="90"/>
      <c r="BU1154" s="90"/>
      <c r="BV1154" s="90"/>
      <c r="BW1154" s="90"/>
      <c r="BX1154" s="90"/>
      <c r="BY1154" s="90"/>
      <c r="BZ1154" s="90"/>
      <c r="CA1154" s="90"/>
    </row>
    <row r="1155" spans="1:79" s="86" customFormat="1" x14ac:dyDescent="0.2">
      <c r="A1155" s="150"/>
      <c r="B1155" s="95"/>
      <c r="C1155" s="95"/>
      <c r="D1155" s="131"/>
      <c r="E1155" s="160"/>
      <c r="F1155" s="90"/>
      <c r="G1155" s="90"/>
      <c r="H1155" s="90"/>
      <c r="I1155" s="90"/>
      <c r="J1155" s="90"/>
      <c r="K1155" s="90"/>
      <c r="L1155" s="90"/>
      <c r="M1155" s="90"/>
      <c r="N1155" s="90"/>
      <c r="O1155" s="90"/>
      <c r="P1155" s="90"/>
      <c r="Q1155" s="90"/>
      <c r="R1155" s="90"/>
      <c r="S1155" s="90"/>
      <c r="T1155" s="90"/>
      <c r="U1155" s="90"/>
      <c r="V1155" s="90"/>
      <c r="W1155" s="90"/>
      <c r="X1155" s="90"/>
      <c r="Y1155" s="90"/>
      <c r="Z1155" s="90"/>
      <c r="AA1155" s="90"/>
      <c r="AB1155" s="90"/>
      <c r="AC1155" s="90"/>
      <c r="AD1155" s="90"/>
      <c r="AE1155" s="90"/>
      <c r="AF1155" s="90"/>
      <c r="AG1155" s="90"/>
      <c r="AH1155" s="90"/>
      <c r="AI1155" s="90"/>
      <c r="AJ1155" s="90"/>
      <c r="AK1155" s="90"/>
      <c r="AL1155" s="90"/>
      <c r="AM1155" s="90"/>
      <c r="AN1155" s="90"/>
      <c r="AO1155" s="90"/>
      <c r="AP1155" s="90"/>
      <c r="AQ1155" s="90"/>
      <c r="AR1155" s="90"/>
      <c r="AS1155" s="90"/>
      <c r="AT1155" s="90"/>
      <c r="AU1155" s="90"/>
      <c r="AV1155" s="90"/>
      <c r="AW1155" s="90"/>
      <c r="AX1155" s="90"/>
      <c r="AY1155" s="90"/>
      <c r="AZ1155" s="90"/>
      <c r="BA1155" s="90"/>
      <c r="BB1155" s="90"/>
      <c r="BC1155" s="90"/>
      <c r="BD1155" s="90"/>
      <c r="BE1155" s="90"/>
      <c r="BF1155" s="90"/>
      <c r="BG1155" s="90"/>
      <c r="BH1155" s="90"/>
      <c r="BI1155" s="90"/>
      <c r="BJ1155" s="90"/>
      <c r="BK1155" s="90"/>
      <c r="BL1155" s="90"/>
      <c r="BM1155" s="90"/>
      <c r="BN1155" s="90"/>
      <c r="BO1155" s="90"/>
      <c r="BP1155" s="90"/>
      <c r="BQ1155" s="90"/>
      <c r="BR1155" s="90"/>
      <c r="BS1155" s="90"/>
      <c r="BT1155" s="90"/>
      <c r="BU1155" s="90"/>
      <c r="BV1155" s="90"/>
      <c r="BW1155" s="90"/>
      <c r="BX1155" s="90"/>
      <c r="BY1155" s="90"/>
      <c r="BZ1155" s="90"/>
      <c r="CA1155" s="90"/>
    </row>
    <row r="1156" spans="1:79" s="86" customFormat="1" x14ac:dyDescent="0.2">
      <c r="A1156" s="150"/>
      <c r="B1156" s="95"/>
      <c r="C1156" s="95"/>
      <c r="D1156" s="131"/>
      <c r="E1156" s="160"/>
      <c r="F1156" s="90"/>
      <c r="G1156" s="90"/>
      <c r="H1156" s="90"/>
      <c r="I1156" s="90"/>
      <c r="J1156" s="90"/>
      <c r="K1156" s="90"/>
      <c r="L1156" s="90"/>
      <c r="M1156" s="90"/>
      <c r="N1156" s="90"/>
      <c r="O1156" s="90"/>
      <c r="P1156" s="90"/>
      <c r="Q1156" s="90"/>
      <c r="R1156" s="90"/>
      <c r="S1156" s="90"/>
      <c r="T1156" s="90"/>
      <c r="U1156" s="90"/>
      <c r="V1156" s="90"/>
      <c r="W1156" s="90"/>
      <c r="X1156" s="90"/>
      <c r="Y1156" s="90"/>
      <c r="Z1156" s="90"/>
      <c r="AA1156" s="90"/>
      <c r="AB1156" s="90"/>
      <c r="AC1156" s="90"/>
      <c r="AD1156" s="90"/>
      <c r="AE1156" s="90"/>
      <c r="AF1156" s="90"/>
      <c r="AG1156" s="90"/>
      <c r="AH1156" s="90"/>
      <c r="AI1156" s="90"/>
      <c r="AJ1156" s="90"/>
      <c r="AK1156" s="90"/>
      <c r="AL1156" s="90"/>
      <c r="AM1156" s="90"/>
      <c r="AN1156" s="90"/>
      <c r="AO1156" s="90"/>
      <c r="AP1156" s="90"/>
      <c r="AQ1156" s="90"/>
      <c r="AR1156" s="90"/>
      <c r="AS1156" s="90"/>
      <c r="AT1156" s="90"/>
      <c r="AU1156" s="90"/>
      <c r="AV1156" s="90"/>
      <c r="AW1156" s="90"/>
      <c r="AX1156" s="90"/>
      <c r="AY1156" s="90"/>
      <c r="AZ1156" s="90"/>
      <c r="BA1156" s="90"/>
      <c r="BB1156" s="90"/>
      <c r="BC1156" s="90"/>
      <c r="BD1156" s="90"/>
      <c r="BE1156" s="90"/>
      <c r="BF1156" s="90"/>
      <c r="BG1156" s="90"/>
      <c r="BH1156" s="90"/>
      <c r="BI1156" s="90"/>
      <c r="BJ1156" s="90"/>
      <c r="BK1156" s="90"/>
      <c r="BL1156" s="90"/>
      <c r="BM1156" s="90"/>
      <c r="BN1156" s="90"/>
      <c r="BO1156" s="90"/>
      <c r="BP1156" s="90"/>
      <c r="BQ1156" s="90"/>
      <c r="BR1156" s="90"/>
      <c r="BS1156" s="90"/>
      <c r="BT1156" s="90"/>
      <c r="BU1156" s="90"/>
      <c r="BV1156" s="90"/>
      <c r="BW1156" s="90"/>
      <c r="BX1156" s="90"/>
      <c r="BY1156" s="90"/>
      <c r="BZ1156" s="90"/>
      <c r="CA1156" s="90"/>
    </row>
    <row r="1157" spans="1:79" s="86" customFormat="1" x14ac:dyDescent="0.2">
      <c r="A1157" s="150"/>
      <c r="B1157" s="95"/>
      <c r="C1157" s="95"/>
      <c r="D1157" s="131"/>
      <c r="E1157" s="160"/>
      <c r="F1157" s="90"/>
      <c r="G1157" s="90"/>
      <c r="H1157" s="90"/>
      <c r="I1157" s="90"/>
      <c r="J1157" s="90"/>
      <c r="K1157" s="90"/>
      <c r="L1157" s="90"/>
      <c r="M1157" s="90"/>
      <c r="N1157" s="90"/>
      <c r="O1157" s="90"/>
      <c r="P1157" s="90"/>
      <c r="Q1157" s="90"/>
      <c r="R1157" s="90"/>
      <c r="S1157" s="90"/>
      <c r="T1157" s="90"/>
      <c r="U1157" s="90"/>
      <c r="V1157" s="90"/>
      <c r="W1157" s="90"/>
      <c r="X1157" s="90"/>
      <c r="Y1157" s="90"/>
      <c r="Z1157" s="90"/>
      <c r="AA1157" s="90"/>
      <c r="AB1157" s="90"/>
      <c r="AC1157" s="90"/>
      <c r="AD1157" s="90"/>
      <c r="AE1157" s="90"/>
      <c r="AF1157" s="90"/>
      <c r="AG1157" s="90"/>
      <c r="AH1157" s="90"/>
      <c r="AI1157" s="90"/>
      <c r="AJ1157" s="90"/>
      <c r="AK1157" s="90"/>
      <c r="AL1157" s="90"/>
      <c r="AM1157" s="90"/>
      <c r="AN1157" s="90"/>
      <c r="AO1157" s="90"/>
      <c r="AP1157" s="90"/>
      <c r="AQ1157" s="90"/>
      <c r="AR1157" s="90"/>
      <c r="AS1157" s="90"/>
      <c r="AT1157" s="90"/>
      <c r="AU1157" s="90"/>
      <c r="AV1157" s="90"/>
      <c r="AW1157" s="90"/>
      <c r="AX1157" s="90"/>
      <c r="AY1157" s="90"/>
      <c r="AZ1157" s="90"/>
      <c r="BA1157" s="90"/>
      <c r="BB1157" s="90"/>
      <c r="BC1157" s="90"/>
      <c r="BD1157" s="90"/>
      <c r="BE1157" s="90"/>
      <c r="BF1157" s="90"/>
      <c r="BG1157" s="90"/>
      <c r="BH1157" s="90"/>
      <c r="BI1157" s="90"/>
      <c r="BJ1157" s="90"/>
      <c r="BK1157" s="90"/>
      <c r="BL1157" s="90"/>
      <c r="BM1157" s="90"/>
      <c r="BN1157" s="90"/>
      <c r="BO1157" s="90"/>
      <c r="BP1157" s="90"/>
      <c r="BQ1157" s="90"/>
      <c r="BR1157" s="90"/>
      <c r="BS1157" s="90"/>
      <c r="BT1157" s="90"/>
      <c r="BU1157" s="90"/>
      <c r="BV1157" s="90"/>
      <c r="BW1157" s="90"/>
      <c r="BX1157" s="90"/>
      <c r="BY1157" s="90"/>
      <c r="BZ1157" s="90"/>
      <c r="CA1157" s="90"/>
    </row>
    <row r="1158" spans="1:79" s="86" customFormat="1" x14ac:dyDescent="0.2">
      <c r="A1158" s="150"/>
      <c r="B1158" s="95"/>
      <c r="C1158" s="95"/>
      <c r="D1158" s="131"/>
      <c r="E1158" s="160"/>
      <c r="F1158" s="90"/>
      <c r="G1158" s="90"/>
      <c r="H1158" s="90"/>
      <c r="I1158" s="90"/>
      <c r="J1158" s="90"/>
      <c r="K1158" s="90"/>
      <c r="L1158" s="90"/>
      <c r="M1158" s="90"/>
      <c r="N1158" s="90"/>
      <c r="O1158" s="90"/>
      <c r="P1158" s="90"/>
      <c r="Q1158" s="90"/>
      <c r="R1158" s="90"/>
      <c r="S1158" s="90"/>
      <c r="T1158" s="90"/>
      <c r="U1158" s="90"/>
      <c r="V1158" s="90"/>
      <c r="W1158" s="90"/>
      <c r="X1158" s="90"/>
      <c r="Y1158" s="90"/>
      <c r="Z1158" s="90"/>
      <c r="AA1158" s="90"/>
      <c r="AB1158" s="90"/>
      <c r="AC1158" s="90"/>
      <c r="AD1158" s="90"/>
      <c r="AE1158" s="90"/>
      <c r="AF1158" s="90"/>
      <c r="AG1158" s="90"/>
      <c r="AH1158" s="90"/>
      <c r="AI1158" s="90"/>
      <c r="AJ1158" s="90"/>
      <c r="AK1158" s="90"/>
      <c r="AL1158" s="90"/>
      <c r="AM1158" s="90"/>
      <c r="AN1158" s="90"/>
      <c r="AO1158" s="90"/>
      <c r="AP1158" s="90"/>
      <c r="AQ1158" s="90"/>
      <c r="AR1158" s="90"/>
      <c r="AS1158" s="90"/>
      <c r="AT1158" s="90"/>
      <c r="AU1158" s="90"/>
      <c r="AV1158" s="90"/>
      <c r="AW1158" s="90"/>
      <c r="AX1158" s="90"/>
      <c r="AY1158" s="90"/>
      <c r="AZ1158" s="90"/>
      <c r="BA1158" s="90"/>
      <c r="BB1158" s="90"/>
      <c r="BC1158" s="90"/>
      <c r="BD1158" s="90"/>
      <c r="BE1158" s="90"/>
      <c r="BF1158" s="90"/>
      <c r="BG1158" s="90"/>
      <c r="BH1158" s="90"/>
      <c r="BI1158" s="90"/>
      <c r="BJ1158" s="90"/>
      <c r="BK1158" s="90"/>
      <c r="BL1158" s="90"/>
      <c r="BM1158" s="90"/>
      <c r="BN1158" s="90"/>
      <c r="BO1158" s="90"/>
      <c r="BP1158" s="90"/>
      <c r="BQ1158" s="90"/>
      <c r="BR1158" s="90"/>
      <c r="BS1158" s="90"/>
      <c r="BT1158" s="90"/>
      <c r="BU1158" s="90"/>
      <c r="BV1158" s="90"/>
      <c r="BW1158" s="90"/>
      <c r="BX1158" s="90"/>
      <c r="BY1158" s="90"/>
      <c r="BZ1158" s="90"/>
      <c r="CA1158" s="90"/>
    </row>
    <row r="1159" spans="1:79" s="86" customFormat="1" x14ac:dyDescent="0.2">
      <c r="A1159" s="150"/>
      <c r="B1159" s="95"/>
      <c r="C1159" s="95"/>
      <c r="D1159" s="131"/>
      <c r="E1159" s="160"/>
      <c r="F1159" s="90"/>
      <c r="G1159" s="90"/>
      <c r="H1159" s="90"/>
      <c r="I1159" s="90"/>
      <c r="J1159" s="90"/>
      <c r="K1159" s="90"/>
      <c r="L1159" s="90"/>
      <c r="M1159" s="90"/>
      <c r="N1159" s="90"/>
      <c r="O1159" s="90"/>
      <c r="P1159" s="90"/>
      <c r="Q1159" s="90"/>
      <c r="R1159" s="90"/>
      <c r="S1159" s="90"/>
      <c r="T1159" s="90"/>
      <c r="U1159" s="90"/>
      <c r="V1159" s="90"/>
      <c r="W1159" s="90"/>
      <c r="X1159" s="90"/>
      <c r="Y1159" s="90"/>
      <c r="Z1159" s="90"/>
      <c r="AA1159" s="90"/>
      <c r="AB1159" s="90"/>
      <c r="AC1159" s="90"/>
      <c r="AD1159" s="90"/>
      <c r="AE1159" s="90"/>
      <c r="AF1159" s="90"/>
      <c r="AG1159" s="90"/>
      <c r="AH1159" s="90"/>
      <c r="AI1159" s="90"/>
      <c r="AJ1159" s="90"/>
      <c r="AK1159" s="90"/>
      <c r="AL1159" s="90"/>
      <c r="AM1159" s="90"/>
      <c r="AN1159" s="90"/>
      <c r="AO1159" s="90"/>
      <c r="AP1159" s="90"/>
      <c r="AQ1159" s="90"/>
      <c r="AR1159" s="90"/>
      <c r="AS1159" s="90"/>
      <c r="AT1159" s="90"/>
      <c r="AU1159" s="90"/>
      <c r="AV1159" s="90"/>
      <c r="AW1159" s="90"/>
      <c r="AX1159" s="90"/>
      <c r="AY1159" s="90"/>
      <c r="AZ1159" s="90"/>
      <c r="BA1159" s="90"/>
      <c r="BB1159" s="90"/>
      <c r="BC1159" s="90"/>
      <c r="BD1159" s="90"/>
      <c r="BE1159" s="90"/>
      <c r="BF1159" s="90"/>
      <c r="BG1159" s="90"/>
      <c r="BH1159" s="90"/>
      <c r="BI1159" s="90"/>
      <c r="BJ1159" s="90"/>
      <c r="BK1159" s="90"/>
      <c r="BL1159" s="90"/>
      <c r="BM1159" s="90"/>
      <c r="BN1159" s="90"/>
      <c r="BO1159" s="90"/>
      <c r="BP1159" s="90"/>
      <c r="BQ1159" s="90"/>
      <c r="BR1159" s="90"/>
      <c r="BS1159" s="90"/>
      <c r="BT1159" s="90"/>
      <c r="BU1159" s="90"/>
      <c r="BV1159" s="90"/>
      <c r="BW1159" s="90"/>
      <c r="BX1159" s="90"/>
      <c r="BY1159" s="90"/>
      <c r="BZ1159" s="90"/>
      <c r="CA1159" s="90"/>
    </row>
    <row r="1160" spans="1:79" s="86" customFormat="1" x14ac:dyDescent="0.2">
      <c r="A1160" s="150"/>
      <c r="B1160" s="95"/>
      <c r="C1160" s="95"/>
      <c r="D1160" s="131"/>
      <c r="E1160" s="160"/>
      <c r="F1160" s="90"/>
      <c r="G1160" s="90"/>
      <c r="H1160" s="90"/>
      <c r="I1160" s="90"/>
      <c r="J1160" s="90"/>
      <c r="K1160" s="90"/>
      <c r="L1160" s="90"/>
      <c r="M1160" s="90"/>
      <c r="N1160" s="90"/>
      <c r="O1160" s="90"/>
      <c r="P1160" s="90"/>
      <c r="Q1160" s="90"/>
      <c r="R1160" s="90"/>
      <c r="S1160" s="90"/>
      <c r="T1160" s="90"/>
      <c r="U1160" s="90"/>
      <c r="V1160" s="90"/>
      <c r="W1160" s="90"/>
      <c r="X1160" s="90"/>
      <c r="Y1160" s="90"/>
      <c r="Z1160" s="90"/>
      <c r="AA1160" s="90"/>
      <c r="AB1160" s="90"/>
      <c r="AC1160" s="90"/>
      <c r="AD1160" s="90"/>
      <c r="AE1160" s="90"/>
      <c r="AF1160" s="90"/>
      <c r="AG1160" s="90"/>
      <c r="AH1160" s="90"/>
      <c r="AI1160" s="90"/>
      <c r="AJ1160" s="90"/>
      <c r="AK1160" s="90"/>
      <c r="AL1160" s="90"/>
      <c r="AM1160" s="90"/>
      <c r="AN1160" s="90"/>
      <c r="AO1160" s="90"/>
      <c r="AP1160" s="90"/>
      <c r="AQ1160" s="90"/>
      <c r="AR1160" s="90"/>
      <c r="AS1160" s="90"/>
      <c r="AT1160" s="90"/>
      <c r="AU1160" s="90"/>
      <c r="AV1160" s="90"/>
      <c r="AW1160" s="90"/>
      <c r="AX1160" s="90"/>
      <c r="AY1160" s="90"/>
      <c r="AZ1160" s="90"/>
      <c r="BA1160" s="90"/>
      <c r="BB1160" s="90"/>
      <c r="BC1160" s="90"/>
      <c r="BD1160" s="90"/>
      <c r="BE1160" s="90"/>
      <c r="BF1160" s="90"/>
      <c r="BG1160" s="90"/>
      <c r="BH1160" s="90"/>
      <c r="BI1160" s="90"/>
      <c r="BJ1160" s="90"/>
      <c r="BK1160" s="90"/>
      <c r="BL1160" s="90"/>
      <c r="BM1160" s="90"/>
      <c r="BN1160" s="90"/>
      <c r="BO1160" s="90"/>
      <c r="BP1160" s="90"/>
      <c r="BQ1160" s="90"/>
      <c r="BR1160" s="90"/>
      <c r="BS1160" s="90"/>
      <c r="BT1160" s="90"/>
      <c r="BU1160" s="90"/>
      <c r="BV1160" s="90"/>
      <c r="BW1160" s="90"/>
      <c r="BX1160" s="90"/>
      <c r="BY1160" s="90"/>
      <c r="BZ1160" s="90"/>
      <c r="CA1160" s="90"/>
    </row>
    <row r="1161" spans="1:79" s="86" customFormat="1" x14ac:dyDescent="0.2">
      <c r="A1161" s="150"/>
      <c r="B1161" s="95"/>
      <c r="C1161" s="95"/>
      <c r="D1161" s="131"/>
      <c r="E1161" s="160"/>
      <c r="F1161" s="90"/>
      <c r="G1161" s="90"/>
      <c r="H1161" s="90"/>
      <c r="I1161" s="90"/>
      <c r="J1161" s="90"/>
      <c r="K1161" s="90"/>
      <c r="L1161" s="90"/>
      <c r="M1161" s="90"/>
      <c r="N1161" s="90"/>
      <c r="O1161" s="90"/>
      <c r="P1161" s="90"/>
      <c r="Q1161" s="90"/>
      <c r="R1161" s="90"/>
      <c r="S1161" s="90"/>
      <c r="T1161" s="90"/>
      <c r="U1161" s="90"/>
      <c r="V1161" s="90"/>
      <c r="W1161" s="90"/>
      <c r="X1161" s="90"/>
      <c r="Y1161" s="90"/>
      <c r="Z1161" s="90"/>
      <c r="AA1161" s="90"/>
      <c r="AB1161" s="90"/>
      <c r="AC1161" s="90"/>
      <c r="AD1161" s="90"/>
      <c r="AE1161" s="90"/>
      <c r="AF1161" s="90"/>
      <c r="AG1161" s="90"/>
      <c r="AH1161" s="90"/>
      <c r="AI1161" s="90"/>
      <c r="AJ1161" s="90"/>
      <c r="AK1161" s="90"/>
      <c r="AL1161" s="90"/>
      <c r="AM1161" s="90"/>
      <c r="AN1161" s="90"/>
      <c r="AO1161" s="90"/>
      <c r="AP1161" s="90"/>
      <c r="AQ1161" s="90"/>
      <c r="AR1161" s="90"/>
      <c r="AS1161" s="90"/>
      <c r="AT1161" s="90"/>
      <c r="AU1161" s="90"/>
      <c r="AV1161" s="90"/>
      <c r="AW1161" s="90"/>
      <c r="AX1161" s="90"/>
      <c r="AY1161" s="90"/>
      <c r="AZ1161" s="90"/>
      <c r="BA1161" s="90"/>
      <c r="BB1161" s="90"/>
      <c r="BC1161" s="90"/>
      <c r="BD1161" s="90"/>
      <c r="BE1161" s="90"/>
      <c r="BF1161" s="90"/>
      <c r="BG1161" s="90"/>
      <c r="BH1161" s="90"/>
      <c r="BI1161" s="90"/>
      <c r="BJ1161" s="90"/>
      <c r="BK1161" s="90"/>
      <c r="BL1161" s="90"/>
      <c r="BM1161" s="90"/>
      <c r="BN1161" s="90"/>
      <c r="BO1161" s="90"/>
      <c r="BP1161" s="90"/>
      <c r="BQ1161" s="90"/>
      <c r="BR1161" s="90"/>
      <c r="BS1161" s="90"/>
      <c r="BT1161" s="90"/>
      <c r="BU1161" s="90"/>
      <c r="BV1161" s="90"/>
      <c r="BW1161" s="90"/>
      <c r="BX1161" s="90"/>
      <c r="BY1161" s="90"/>
      <c r="BZ1161" s="90"/>
      <c r="CA1161" s="90"/>
    </row>
    <row r="1162" spans="1:79" s="86" customFormat="1" x14ac:dyDescent="0.2">
      <c r="A1162" s="150"/>
      <c r="B1162" s="95"/>
      <c r="C1162" s="95"/>
      <c r="D1162" s="131"/>
      <c r="E1162" s="160"/>
      <c r="F1162" s="90"/>
      <c r="G1162" s="90"/>
      <c r="H1162" s="90"/>
      <c r="I1162" s="90"/>
      <c r="J1162" s="90"/>
      <c r="K1162" s="90"/>
      <c r="L1162" s="90"/>
      <c r="M1162" s="90"/>
      <c r="N1162" s="90"/>
      <c r="O1162" s="90"/>
      <c r="P1162" s="90"/>
      <c r="Q1162" s="90"/>
      <c r="R1162" s="90"/>
      <c r="S1162" s="90"/>
      <c r="T1162" s="90"/>
      <c r="U1162" s="90"/>
      <c r="V1162" s="90"/>
      <c r="W1162" s="90"/>
      <c r="X1162" s="90"/>
      <c r="Y1162" s="90"/>
      <c r="Z1162" s="90"/>
      <c r="AA1162" s="90"/>
      <c r="AB1162" s="90"/>
      <c r="AC1162" s="90"/>
      <c r="AD1162" s="90"/>
      <c r="AE1162" s="90"/>
      <c r="AF1162" s="90"/>
      <c r="AG1162" s="90"/>
      <c r="AH1162" s="90"/>
      <c r="AI1162" s="90"/>
      <c r="AJ1162" s="90"/>
      <c r="AK1162" s="90"/>
      <c r="AL1162" s="90"/>
      <c r="AM1162" s="90"/>
      <c r="AN1162" s="90"/>
      <c r="AO1162" s="90"/>
      <c r="AP1162" s="90"/>
      <c r="AQ1162" s="90"/>
      <c r="AR1162" s="90"/>
      <c r="AS1162" s="90"/>
      <c r="AT1162" s="90"/>
      <c r="AU1162" s="90"/>
      <c r="AV1162" s="90"/>
      <c r="AW1162" s="90"/>
      <c r="AX1162" s="90"/>
      <c r="AY1162" s="90"/>
      <c r="AZ1162" s="90"/>
      <c r="BA1162" s="90"/>
      <c r="BB1162" s="90"/>
      <c r="BC1162" s="90"/>
      <c r="BD1162" s="90"/>
      <c r="BE1162" s="90"/>
      <c r="BF1162" s="90"/>
      <c r="BG1162" s="90"/>
      <c r="BH1162" s="90"/>
      <c r="BI1162" s="90"/>
      <c r="BJ1162" s="90"/>
      <c r="BK1162" s="90"/>
      <c r="BL1162" s="90"/>
      <c r="BM1162" s="90"/>
      <c r="BN1162" s="90"/>
      <c r="BO1162" s="90"/>
      <c r="BP1162" s="90"/>
      <c r="BQ1162" s="90"/>
      <c r="BR1162" s="90"/>
      <c r="BS1162" s="90"/>
      <c r="BT1162" s="90"/>
      <c r="BU1162" s="90"/>
      <c r="BV1162" s="90"/>
      <c r="BW1162" s="90"/>
      <c r="BX1162" s="90"/>
      <c r="BY1162" s="90"/>
      <c r="BZ1162" s="90"/>
      <c r="CA1162" s="90"/>
    </row>
    <row r="1163" spans="1:79" s="86" customFormat="1" x14ac:dyDescent="0.2">
      <c r="A1163" s="150"/>
      <c r="B1163" s="95"/>
      <c r="C1163" s="95"/>
      <c r="D1163" s="131"/>
      <c r="E1163" s="160"/>
      <c r="F1163" s="90"/>
      <c r="G1163" s="90"/>
      <c r="H1163" s="90"/>
      <c r="I1163" s="90"/>
      <c r="J1163" s="90"/>
      <c r="K1163" s="90"/>
      <c r="L1163" s="90"/>
      <c r="M1163" s="90"/>
      <c r="N1163" s="90"/>
      <c r="O1163" s="90"/>
      <c r="P1163" s="90"/>
      <c r="Q1163" s="90"/>
      <c r="R1163" s="90"/>
      <c r="S1163" s="90"/>
      <c r="T1163" s="90"/>
      <c r="U1163" s="90"/>
      <c r="V1163" s="90"/>
      <c r="W1163" s="90"/>
      <c r="X1163" s="90"/>
      <c r="Y1163" s="90"/>
      <c r="Z1163" s="90"/>
      <c r="AA1163" s="90"/>
      <c r="AB1163" s="90"/>
      <c r="AC1163" s="90"/>
      <c r="AD1163" s="90"/>
      <c r="AE1163" s="90"/>
      <c r="AF1163" s="90"/>
      <c r="AG1163" s="90"/>
      <c r="AH1163" s="90"/>
      <c r="AI1163" s="90"/>
      <c r="AJ1163" s="90"/>
      <c r="AK1163" s="90"/>
      <c r="AL1163" s="90"/>
      <c r="AM1163" s="90"/>
      <c r="AN1163" s="90"/>
      <c r="AO1163" s="90"/>
      <c r="AP1163" s="90"/>
      <c r="AQ1163" s="90"/>
      <c r="AR1163" s="90"/>
      <c r="AS1163" s="90"/>
      <c r="AT1163" s="90"/>
      <c r="AU1163" s="90"/>
      <c r="AV1163" s="90"/>
      <c r="AW1163" s="90"/>
      <c r="AX1163" s="90"/>
      <c r="AY1163" s="90"/>
      <c r="AZ1163" s="90"/>
      <c r="BA1163" s="90"/>
      <c r="BB1163" s="90"/>
      <c r="BC1163" s="90"/>
      <c r="BD1163" s="90"/>
      <c r="BE1163" s="90"/>
      <c r="BF1163" s="90"/>
      <c r="BG1163" s="90"/>
      <c r="BH1163" s="90"/>
      <c r="BI1163" s="90"/>
      <c r="BJ1163" s="90"/>
      <c r="BK1163" s="90"/>
      <c r="BL1163" s="90"/>
      <c r="BM1163" s="90"/>
      <c r="BN1163" s="90"/>
      <c r="BO1163" s="90"/>
      <c r="BP1163" s="90"/>
      <c r="BQ1163" s="90"/>
      <c r="BR1163" s="90"/>
      <c r="BS1163" s="90"/>
      <c r="BT1163" s="90"/>
      <c r="BU1163" s="90"/>
      <c r="BV1163" s="90"/>
      <c r="BW1163" s="90"/>
      <c r="BX1163" s="90"/>
      <c r="BY1163" s="90"/>
      <c r="BZ1163" s="90"/>
      <c r="CA1163" s="90"/>
    </row>
    <row r="1164" spans="1:79" s="86" customFormat="1" x14ac:dyDescent="0.2">
      <c r="A1164" s="150"/>
      <c r="B1164" s="95"/>
      <c r="C1164" s="95"/>
      <c r="D1164" s="131"/>
      <c r="E1164" s="160"/>
      <c r="F1164" s="90"/>
      <c r="G1164" s="90"/>
      <c r="H1164" s="90"/>
      <c r="I1164" s="90"/>
      <c r="J1164" s="90"/>
      <c r="K1164" s="90"/>
      <c r="L1164" s="90"/>
      <c r="M1164" s="90"/>
      <c r="N1164" s="90"/>
      <c r="O1164" s="90"/>
      <c r="P1164" s="90"/>
      <c r="Q1164" s="90"/>
      <c r="R1164" s="90"/>
      <c r="S1164" s="90"/>
      <c r="T1164" s="90"/>
      <c r="U1164" s="90"/>
      <c r="V1164" s="90"/>
      <c r="W1164" s="90"/>
      <c r="X1164" s="90"/>
      <c r="Y1164" s="90"/>
      <c r="Z1164" s="90"/>
      <c r="AA1164" s="90"/>
      <c r="AB1164" s="90"/>
      <c r="AC1164" s="90"/>
      <c r="AD1164" s="90"/>
      <c r="AE1164" s="90"/>
      <c r="AF1164" s="90"/>
      <c r="AG1164" s="90"/>
      <c r="AH1164" s="90"/>
      <c r="AI1164" s="90"/>
      <c r="AJ1164" s="90"/>
      <c r="AK1164" s="90"/>
      <c r="AL1164" s="90"/>
      <c r="AM1164" s="90"/>
      <c r="AN1164" s="90"/>
      <c r="AO1164" s="90"/>
      <c r="AP1164" s="90"/>
      <c r="AQ1164" s="90"/>
      <c r="AR1164" s="90"/>
      <c r="AS1164" s="90"/>
      <c r="AT1164" s="90"/>
      <c r="AU1164" s="90"/>
      <c r="AV1164" s="90"/>
      <c r="AW1164" s="90"/>
      <c r="AX1164" s="90"/>
      <c r="AY1164" s="90"/>
      <c r="AZ1164" s="90"/>
      <c r="BA1164" s="90"/>
      <c r="BB1164" s="90"/>
      <c r="BC1164" s="90"/>
      <c r="BD1164" s="90"/>
      <c r="BE1164" s="90"/>
      <c r="BF1164" s="90"/>
      <c r="BG1164" s="90"/>
      <c r="BH1164" s="90"/>
      <c r="BI1164" s="90"/>
      <c r="BJ1164" s="90"/>
      <c r="BK1164" s="90"/>
      <c r="BL1164" s="90"/>
      <c r="BM1164" s="90"/>
      <c r="BN1164" s="90"/>
      <c r="BO1164" s="90"/>
      <c r="BP1164" s="90"/>
      <c r="BQ1164" s="90"/>
      <c r="BR1164" s="90"/>
      <c r="BS1164" s="90"/>
      <c r="BT1164" s="90"/>
      <c r="BU1164" s="90"/>
      <c r="BV1164" s="90"/>
      <c r="BW1164" s="90"/>
      <c r="BX1164" s="90"/>
      <c r="BY1164" s="90"/>
      <c r="BZ1164" s="90"/>
      <c r="CA1164" s="90"/>
    </row>
    <row r="1165" spans="1:79" s="86" customFormat="1" x14ac:dyDescent="0.2">
      <c r="A1165" s="150"/>
      <c r="B1165" s="95"/>
      <c r="C1165" s="95"/>
      <c r="D1165" s="131"/>
      <c r="E1165" s="160"/>
      <c r="F1165" s="90"/>
      <c r="G1165" s="90"/>
      <c r="H1165" s="90"/>
      <c r="I1165" s="90"/>
      <c r="J1165" s="90"/>
      <c r="K1165" s="90"/>
      <c r="L1165" s="90"/>
      <c r="M1165" s="90"/>
      <c r="N1165" s="90"/>
      <c r="O1165" s="90"/>
      <c r="P1165" s="90"/>
      <c r="Q1165" s="90"/>
      <c r="R1165" s="90"/>
      <c r="S1165" s="90"/>
      <c r="T1165" s="90"/>
      <c r="U1165" s="90"/>
      <c r="V1165" s="90"/>
      <c r="W1165" s="90"/>
      <c r="X1165" s="90"/>
      <c r="Y1165" s="90"/>
      <c r="Z1165" s="90"/>
      <c r="AA1165" s="90"/>
      <c r="AB1165" s="90"/>
      <c r="AC1165" s="90"/>
      <c r="AD1165" s="90"/>
      <c r="AE1165" s="90"/>
      <c r="AF1165" s="90"/>
      <c r="AG1165" s="90"/>
      <c r="AH1165" s="90"/>
      <c r="AI1165" s="90"/>
      <c r="AJ1165" s="90"/>
      <c r="AK1165" s="90"/>
      <c r="AL1165" s="90"/>
      <c r="AM1165" s="90"/>
      <c r="AN1165" s="90"/>
      <c r="AO1165" s="90"/>
      <c r="AP1165" s="90"/>
      <c r="AQ1165" s="90"/>
      <c r="AR1165" s="90"/>
      <c r="AS1165" s="90"/>
      <c r="AT1165" s="90"/>
      <c r="AU1165" s="90"/>
      <c r="AV1165" s="90"/>
      <c r="AW1165" s="90"/>
      <c r="AX1165" s="90"/>
      <c r="AY1165" s="90"/>
      <c r="AZ1165" s="90"/>
      <c r="BA1165" s="90"/>
      <c r="BB1165" s="90"/>
      <c r="BC1165" s="90"/>
      <c r="BD1165" s="90"/>
      <c r="BE1165" s="90"/>
      <c r="BF1165" s="90"/>
      <c r="BG1165" s="90"/>
      <c r="BH1165" s="90"/>
      <c r="BI1165" s="90"/>
      <c r="BJ1165" s="90"/>
      <c r="BK1165" s="90"/>
      <c r="BL1165" s="90"/>
      <c r="BM1165" s="90"/>
      <c r="BN1165" s="90"/>
      <c r="BO1165" s="90"/>
      <c r="BP1165" s="90"/>
      <c r="BQ1165" s="90"/>
      <c r="BR1165" s="90"/>
      <c r="BS1165" s="90"/>
      <c r="BT1165" s="90"/>
      <c r="BU1165" s="90"/>
      <c r="BV1165" s="90"/>
      <c r="BW1165" s="90"/>
      <c r="BX1165" s="90"/>
      <c r="BY1165" s="90"/>
      <c r="BZ1165" s="90"/>
      <c r="CA1165" s="90"/>
    </row>
    <row r="1166" spans="1:79" s="86" customFormat="1" x14ac:dyDescent="0.2">
      <c r="A1166" s="150"/>
      <c r="B1166" s="95"/>
      <c r="C1166" s="95"/>
      <c r="D1166" s="131"/>
      <c r="E1166" s="160"/>
      <c r="F1166" s="90"/>
      <c r="G1166" s="90"/>
      <c r="H1166" s="90"/>
      <c r="I1166" s="90"/>
      <c r="J1166" s="90"/>
      <c r="K1166" s="90"/>
      <c r="L1166" s="90"/>
      <c r="M1166" s="90"/>
      <c r="N1166" s="90"/>
      <c r="O1166" s="90"/>
      <c r="P1166" s="90"/>
      <c r="Q1166" s="90"/>
      <c r="R1166" s="90"/>
      <c r="S1166" s="90"/>
      <c r="T1166" s="90"/>
      <c r="U1166" s="90"/>
      <c r="V1166" s="90"/>
      <c r="W1166" s="90"/>
      <c r="X1166" s="90"/>
      <c r="Y1166" s="90"/>
      <c r="Z1166" s="90"/>
      <c r="AA1166" s="90"/>
      <c r="AB1166" s="90"/>
      <c r="AC1166" s="90"/>
      <c r="AD1166" s="90"/>
      <c r="AE1166" s="90"/>
      <c r="AF1166" s="90"/>
      <c r="AG1166" s="90"/>
      <c r="AH1166" s="90"/>
      <c r="AI1166" s="90"/>
      <c r="AJ1166" s="90"/>
      <c r="AK1166" s="90"/>
      <c r="AL1166" s="90"/>
      <c r="AM1166" s="90"/>
      <c r="AN1166" s="90"/>
      <c r="AO1166" s="90"/>
      <c r="AP1166" s="90"/>
      <c r="AQ1166" s="90"/>
      <c r="AR1166" s="90"/>
      <c r="AS1166" s="90"/>
      <c r="AT1166" s="90"/>
      <c r="AU1166" s="90"/>
      <c r="AV1166" s="90"/>
      <c r="AW1166" s="90"/>
      <c r="AX1166" s="90"/>
      <c r="AY1166" s="90"/>
      <c r="AZ1166" s="90"/>
      <c r="BA1166" s="90"/>
      <c r="BB1166" s="90"/>
      <c r="BC1166" s="90"/>
      <c r="BD1166" s="90"/>
      <c r="BE1166" s="90"/>
      <c r="BF1166" s="90"/>
      <c r="BG1166" s="90"/>
      <c r="BH1166" s="90"/>
      <c r="BI1166" s="90"/>
      <c r="BJ1166" s="90"/>
      <c r="BK1166" s="90"/>
      <c r="BL1166" s="90"/>
      <c r="BM1166" s="90"/>
      <c r="BN1166" s="90"/>
      <c r="BO1166" s="90"/>
      <c r="BP1166" s="90"/>
      <c r="BQ1166" s="90"/>
      <c r="BR1166" s="90"/>
      <c r="BS1166" s="90"/>
      <c r="BT1166" s="90"/>
      <c r="BU1166" s="90"/>
      <c r="BV1166" s="90"/>
      <c r="BW1166" s="90"/>
      <c r="BX1166" s="90"/>
      <c r="BY1166" s="90"/>
      <c r="BZ1166" s="90"/>
      <c r="CA1166" s="90"/>
    </row>
    <row r="1167" spans="1:79" s="86" customFormat="1" x14ac:dyDescent="0.2">
      <c r="A1167" s="150"/>
      <c r="B1167" s="95"/>
      <c r="C1167" s="95"/>
      <c r="D1167" s="131"/>
      <c r="E1167" s="160"/>
      <c r="F1167" s="90"/>
      <c r="G1167" s="90"/>
      <c r="H1167" s="90"/>
      <c r="I1167" s="90"/>
      <c r="J1167" s="90"/>
      <c r="K1167" s="90"/>
      <c r="L1167" s="90"/>
      <c r="M1167" s="90"/>
      <c r="N1167" s="90"/>
      <c r="O1167" s="90"/>
      <c r="P1167" s="90"/>
      <c r="Q1167" s="90"/>
      <c r="R1167" s="90"/>
      <c r="S1167" s="90"/>
      <c r="T1167" s="90"/>
      <c r="U1167" s="90"/>
      <c r="V1167" s="90"/>
      <c r="W1167" s="90"/>
      <c r="X1167" s="90"/>
      <c r="Y1167" s="90"/>
      <c r="Z1167" s="90"/>
      <c r="AA1167" s="90"/>
      <c r="AB1167" s="90"/>
      <c r="AC1167" s="90"/>
      <c r="AD1167" s="90"/>
      <c r="AE1167" s="90"/>
      <c r="AF1167" s="90"/>
      <c r="AG1167" s="90"/>
      <c r="AH1167" s="90"/>
      <c r="AI1167" s="90"/>
      <c r="AJ1167" s="90"/>
      <c r="AK1167" s="90"/>
      <c r="AL1167" s="90"/>
      <c r="AM1167" s="90"/>
      <c r="AN1167" s="90"/>
      <c r="AO1167" s="90"/>
      <c r="AP1167" s="90"/>
      <c r="AQ1167" s="90"/>
      <c r="AR1167" s="90"/>
      <c r="AS1167" s="90"/>
      <c r="AT1167" s="90"/>
      <c r="AU1167" s="90"/>
      <c r="AV1167" s="90"/>
      <c r="AW1167" s="90"/>
      <c r="AX1167" s="90"/>
      <c r="AY1167" s="90"/>
      <c r="AZ1167" s="90"/>
      <c r="BA1167" s="90"/>
      <c r="BB1167" s="90"/>
      <c r="BC1167" s="90"/>
      <c r="BD1167" s="90"/>
      <c r="BE1167" s="90"/>
      <c r="BF1167" s="90"/>
      <c r="BG1167" s="90"/>
      <c r="BH1167" s="90"/>
      <c r="BI1167" s="90"/>
      <c r="BJ1167" s="90"/>
      <c r="BK1167" s="90"/>
      <c r="BL1167" s="90"/>
      <c r="BM1167" s="90"/>
      <c r="BN1167" s="90"/>
      <c r="BO1167" s="90"/>
      <c r="BP1167" s="90"/>
      <c r="BQ1167" s="90"/>
      <c r="BR1167" s="90"/>
      <c r="BS1167" s="90"/>
      <c r="BT1167" s="90"/>
      <c r="BU1167" s="90"/>
      <c r="BV1167" s="90"/>
      <c r="BW1167" s="90"/>
      <c r="BX1167" s="90"/>
      <c r="BY1167" s="90"/>
      <c r="BZ1167" s="90"/>
      <c r="CA1167" s="90"/>
    </row>
    <row r="1168" spans="1:79" s="86" customFormat="1" x14ac:dyDescent="0.2">
      <c r="A1168" s="150"/>
      <c r="B1168" s="95"/>
      <c r="C1168" s="95"/>
      <c r="D1168" s="131"/>
      <c r="E1168" s="160"/>
      <c r="F1168" s="90"/>
      <c r="G1168" s="90"/>
      <c r="H1168" s="90"/>
      <c r="I1168" s="90"/>
      <c r="J1168" s="90"/>
      <c r="K1168" s="90"/>
      <c r="L1168" s="90"/>
      <c r="M1168" s="90"/>
      <c r="N1168" s="90"/>
      <c r="O1168" s="90"/>
      <c r="P1168" s="90"/>
      <c r="Q1168" s="90"/>
      <c r="R1168" s="90"/>
      <c r="S1168" s="90"/>
      <c r="T1168" s="90"/>
      <c r="U1168" s="90"/>
      <c r="V1168" s="90"/>
      <c r="W1168" s="90"/>
      <c r="X1168" s="90"/>
      <c r="Y1168" s="90"/>
      <c r="Z1168" s="90"/>
      <c r="AA1168" s="90"/>
      <c r="AB1168" s="90"/>
      <c r="AC1168" s="90"/>
      <c r="AD1168" s="90"/>
      <c r="AE1168" s="90"/>
      <c r="AF1168" s="90"/>
      <c r="AG1168" s="90"/>
      <c r="AH1168" s="90"/>
      <c r="AI1168" s="90"/>
      <c r="AJ1168" s="90"/>
      <c r="AK1168" s="90"/>
      <c r="AL1168" s="90"/>
      <c r="AM1168" s="90"/>
      <c r="AN1168" s="90"/>
      <c r="AO1168" s="90"/>
      <c r="AP1168" s="90"/>
      <c r="AQ1168" s="90"/>
      <c r="AR1168" s="90"/>
      <c r="AS1168" s="90"/>
      <c r="AT1168" s="90"/>
      <c r="AU1168" s="90"/>
      <c r="AV1168" s="90"/>
      <c r="AW1168" s="90"/>
      <c r="AX1168" s="90"/>
      <c r="AY1168" s="90"/>
      <c r="AZ1168" s="90"/>
      <c r="BA1168" s="90"/>
      <c r="BB1168" s="90"/>
      <c r="BC1168" s="90"/>
      <c r="BD1168" s="90"/>
      <c r="BE1168" s="90"/>
      <c r="BF1168" s="90"/>
      <c r="BG1168" s="90"/>
      <c r="BH1168" s="90"/>
      <c r="BI1168" s="90"/>
      <c r="BJ1168" s="90"/>
      <c r="BK1168" s="90"/>
      <c r="BL1168" s="90"/>
      <c r="BM1168" s="90"/>
      <c r="BN1168" s="90"/>
      <c r="BO1168" s="90"/>
      <c r="BP1168" s="90"/>
      <c r="BQ1168" s="90"/>
      <c r="BR1168" s="90"/>
      <c r="BS1168" s="90"/>
      <c r="BT1168" s="90"/>
      <c r="BU1168" s="90"/>
      <c r="BV1168" s="90"/>
      <c r="BW1168" s="90"/>
      <c r="BX1168" s="90"/>
      <c r="BY1168" s="90"/>
      <c r="BZ1168" s="90"/>
      <c r="CA1168" s="90"/>
    </row>
    <row r="1169" spans="1:79" s="86" customFormat="1" x14ac:dyDescent="0.2">
      <c r="A1169" s="150"/>
      <c r="B1169" s="95"/>
      <c r="C1169" s="95"/>
      <c r="D1169" s="131"/>
      <c r="E1169" s="160"/>
      <c r="F1169" s="90"/>
      <c r="G1169" s="90"/>
      <c r="H1169" s="90"/>
      <c r="I1169" s="90"/>
      <c r="J1169" s="90"/>
      <c r="K1169" s="90"/>
      <c r="L1169" s="90"/>
      <c r="M1169" s="90"/>
      <c r="N1169" s="90"/>
      <c r="O1169" s="90"/>
      <c r="P1169" s="90"/>
      <c r="Q1169" s="90"/>
      <c r="R1169" s="90"/>
      <c r="S1169" s="90"/>
      <c r="T1169" s="90"/>
      <c r="U1169" s="90"/>
      <c r="V1169" s="90"/>
      <c r="W1169" s="90"/>
      <c r="X1169" s="90"/>
      <c r="Y1169" s="90"/>
      <c r="Z1169" s="90"/>
      <c r="AA1169" s="90"/>
      <c r="AB1169" s="90"/>
      <c r="AC1169" s="90"/>
      <c r="AD1169" s="90"/>
      <c r="AE1169" s="90"/>
      <c r="AF1169" s="90"/>
      <c r="AG1169" s="90"/>
      <c r="AH1169" s="90"/>
      <c r="AI1169" s="90"/>
      <c r="AJ1169" s="90"/>
      <c r="AK1169" s="90"/>
      <c r="AL1169" s="90"/>
      <c r="AM1169" s="90"/>
      <c r="AN1169" s="90"/>
      <c r="AO1169" s="90"/>
      <c r="AP1169" s="90"/>
      <c r="AQ1169" s="90"/>
      <c r="AR1169" s="90"/>
      <c r="AS1169" s="90"/>
      <c r="AT1169" s="90"/>
      <c r="AU1169" s="90"/>
      <c r="AV1169" s="90"/>
      <c r="AW1169" s="90"/>
      <c r="AX1169" s="90"/>
      <c r="AY1169" s="90"/>
      <c r="AZ1169" s="90"/>
      <c r="BA1169" s="90"/>
      <c r="BB1169" s="90"/>
      <c r="BC1169" s="90"/>
      <c r="BD1169" s="90"/>
      <c r="BE1169" s="90"/>
      <c r="BF1169" s="90"/>
      <c r="BG1169" s="90"/>
      <c r="BH1169" s="90"/>
      <c r="BI1169" s="90"/>
      <c r="BJ1169" s="90"/>
      <c r="BK1169" s="90"/>
      <c r="BL1169" s="90"/>
      <c r="BM1169" s="90"/>
      <c r="BN1169" s="90"/>
      <c r="BO1169" s="90"/>
      <c r="BP1169" s="90"/>
      <c r="BQ1169" s="90"/>
      <c r="BR1169" s="90"/>
      <c r="BS1169" s="90"/>
      <c r="BT1169" s="90"/>
      <c r="BU1169" s="90"/>
      <c r="BV1169" s="90"/>
      <c r="BW1169" s="90"/>
      <c r="BX1169" s="90"/>
      <c r="BY1169" s="90"/>
      <c r="BZ1169" s="90"/>
      <c r="CA1169" s="90"/>
    </row>
    <row r="1170" spans="1:79" s="86" customFormat="1" x14ac:dyDescent="0.2">
      <c r="A1170" s="150"/>
      <c r="B1170" s="95"/>
      <c r="C1170" s="95"/>
      <c r="D1170" s="131"/>
      <c r="E1170" s="160"/>
      <c r="F1170" s="90"/>
      <c r="G1170" s="90"/>
      <c r="H1170" s="90"/>
      <c r="I1170" s="90"/>
      <c r="J1170" s="90"/>
      <c r="K1170" s="90"/>
      <c r="L1170" s="90"/>
      <c r="M1170" s="90"/>
      <c r="N1170" s="90"/>
      <c r="O1170" s="90"/>
      <c r="P1170" s="90"/>
      <c r="Q1170" s="90"/>
      <c r="R1170" s="90"/>
      <c r="S1170" s="90"/>
      <c r="T1170" s="90"/>
      <c r="U1170" s="90"/>
      <c r="V1170" s="90"/>
      <c r="W1170" s="90"/>
      <c r="X1170" s="90"/>
      <c r="Y1170" s="90"/>
      <c r="Z1170" s="90"/>
      <c r="AA1170" s="90"/>
      <c r="AB1170" s="90"/>
      <c r="AC1170" s="90"/>
      <c r="AD1170" s="90"/>
      <c r="AE1170" s="90"/>
      <c r="AF1170" s="90"/>
      <c r="AG1170" s="90"/>
      <c r="AH1170" s="90"/>
      <c r="AI1170" s="90"/>
      <c r="AJ1170" s="90"/>
      <c r="AK1170" s="90"/>
      <c r="AL1170" s="90"/>
      <c r="AM1170" s="90"/>
      <c r="AN1170" s="90"/>
      <c r="AO1170" s="90"/>
      <c r="AP1170" s="90"/>
      <c r="AQ1170" s="90"/>
      <c r="AR1170" s="90"/>
      <c r="AS1170" s="90"/>
      <c r="AT1170" s="90"/>
      <c r="AU1170" s="90"/>
      <c r="AV1170" s="90"/>
      <c r="AW1170" s="90"/>
      <c r="AX1170" s="90"/>
      <c r="AY1170" s="90"/>
      <c r="AZ1170" s="90"/>
      <c r="BA1170" s="90"/>
      <c r="BB1170" s="90"/>
      <c r="BC1170" s="90"/>
      <c r="BD1170" s="90"/>
      <c r="BE1170" s="90"/>
      <c r="BF1170" s="90"/>
      <c r="BG1170" s="90"/>
      <c r="BH1170" s="90"/>
      <c r="BI1170" s="90"/>
      <c r="BJ1170" s="90"/>
      <c r="BK1170" s="90"/>
      <c r="BL1170" s="90"/>
      <c r="BM1170" s="90"/>
      <c r="BN1170" s="90"/>
      <c r="BO1170" s="90"/>
      <c r="BP1170" s="90"/>
      <c r="BQ1170" s="90"/>
      <c r="BR1170" s="90"/>
      <c r="BS1170" s="90"/>
      <c r="BT1170" s="90"/>
      <c r="BU1170" s="90"/>
      <c r="BV1170" s="90"/>
      <c r="BW1170" s="90"/>
      <c r="BX1170" s="90"/>
      <c r="BY1170" s="90"/>
      <c r="BZ1170" s="90"/>
      <c r="CA1170" s="90"/>
    </row>
    <row r="1171" spans="1:79" s="86" customFormat="1" x14ac:dyDescent="0.2">
      <c r="A1171" s="150"/>
      <c r="B1171" s="95"/>
      <c r="C1171" s="95"/>
      <c r="D1171" s="131"/>
      <c r="E1171" s="160"/>
      <c r="F1171" s="90"/>
      <c r="G1171" s="90"/>
      <c r="H1171" s="90"/>
      <c r="I1171" s="90"/>
      <c r="J1171" s="90"/>
      <c r="K1171" s="90"/>
      <c r="L1171" s="90"/>
      <c r="M1171" s="90"/>
      <c r="N1171" s="90"/>
      <c r="O1171" s="90"/>
      <c r="P1171" s="90"/>
      <c r="Q1171" s="90"/>
      <c r="R1171" s="90"/>
      <c r="S1171" s="90"/>
      <c r="T1171" s="90"/>
      <c r="U1171" s="90"/>
      <c r="V1171" s="90"/>
      <c r="W1171" s="90"/>
      <c r="X1171" s="90"/>
      <c r="Y1171" s="90"/>
      <c r="Z1171" s="90"/>
      <c r="AA1171" s="90"/>
      <c r="AB1171" s="90"/>
      <c r="AC1171" s="90"/>
      <c r="AD1171" s="90"/>
      <c r="AE1171" s="90"/>
      <c r="AF1171" s="90"/>
      <c r="AG1171" s="90"/>
      <c r="AH1171" s="90"/>
      <c r="AI1171" s="90"/>
      <c r="AJ1171" s="90"/>
      <c r="AK1171" s="90"/>
      <c r="AL1171" s="90"/>
      <c r="AM1171" s="90"/>
      <c r="AN1171" s="90"/>
      <c r="AO1171" s="90"/>
      <c r="AP1171" s="90"/>
      <c r="AQ1171" s="90"/>
      <c r="AR1171" s="90"/>
      <c r="AS1171" s="90"/>
      <c r="AT1171" s="90"/>
      <c r="AU1171" s="90"/>
      <c r="AV1171" s="90"/>
      <c r="AW1171" s="90"/>
      <c r="AX1171" s="90"/>
      <c r="AY1171" s="90"/>
      <c r="AZ1171" s="90"/>
      <c r="BA1171" s="90"/>
      <c r="BB1171" s="90"/>
      <c r="BC1171" s="90"/>
      <c r="BD1171" s="90"/>
      <c r="BE1171" s="90"/>
      <c r="BF1171" s="90"/>
      <c r="BG1171" s="90"/>
      <c r="BH1171" s="90"/>
      <c r="BI1171" s="90"/>
      <c r="BJ1171" s="90"/>
      <c r="BK1171" s="90"/>
      <c r="BL1171" s="90"/>
      <c r="BM1171" s="90"/>
      <c r="BN1171" s="90"/>
      <c r="BO1171" s="90"/>
      <c r="BP1171" s="90"/>
      <c r="BQ1171" s="90"/>
      <c r="BR1171" s="90"/>
      <c r="BS1171" s="90"/>
      <c r="BT1171" s="90"/>
      <c r="BU1171" s="90"/>
      <c r="BV1171" s="90"/>
      <c r="BW1171" s="90"/>
      <c r="BX1171" s="90"/>
      <c r="BY1171" s="90"/>
      <c r="BZ1171" s="90"/>
      <c r="CA1171" s="90"/>
    </row>
    <row r="1172" spans="1:79" s="86" customFormat="1" x14ac:dyDescent="0.2">
      <c r="A1172" s="150"/>
      <c r="B1172" s="95"/>
      <c r="C1172" s="95"/>
      <c r="D1172" s="131"/>
      <c r="E1172" s="160"/>
      <c r="F1172" s="90"/>
      <c r="G1172" s="90"/>
      <c r="H1172" s="90"/>
      <c r="I1172" s="90"/>
      <c r="J1172" s="90"/>
      <c r="K1172" s="90"/>
      <c r="L1172" s="90"/>
      <c r="M1172" s="90"/>
      <c r="N1172" s="90"/>
      <c r="O1172" s="90"/>
      <c r="P1172" s="90"/>
      <c r="Q1172" s="90"/>
      <c r="R1172" s="90"/>
      <c r="S1172" s="90"/>
      <c r="T1172" s="90"/>
      <c r="U1172" s="90"/>
      <c r="V1172" s="90"/>
      <c r="W1172" s="90"/>
      <c r="X1172" s="90"/>
      <c r="Y1172" s="90"/>
      <c r="Z1172" s="90"/>
      <c r="AA1172" s="90"/>
      <c r="AB1172" s="90"/>
      <c r="AC1172" s="90"/>
      <c r="AD1172" s="90"/>
      <c r="AE1172" s="90"/>
      <c r="AF1172" s="90"/>
      <c r="AG1172" s="90"/>
      <c r="AH1172" s="90"/>
      <c r="AI1172" s="90"/>
      <c r="AJ1172" s="90"/>
      <c r="AK1172" s="90"/>
      <c r="AL1172" s="90"/>
      <c r="AM1172" s="90"/>
      <c r="AN1172" s="90"/>
      <c r="AO1172" s="90"/>
      <c r="AP1172" s="90"/>
      <c r="AQ1172" s="90"/>
      <c r="AR1172" s="90"/>
      <c r="AS1172" s="90"/>
      <c r="AT1172" s="90"/>
      <c r="AU1172" s="90"/>
      <c r="AV1172" s="90"/>
      <c r="AW1172" s="90"/>
      <c r="AX1172" s="90"/>
      <c r="AY1172" s="90"/>
      <c r="AZ1172" s="90"/>
      <c r="BA1172" s="90"/>
      <c r="BB1172" s="90"/>
      <c r="BC1172" s="90"/>
      <c r="BD1172" s="90"/>
      <c r="BE1172" s="90"/>
      <c r="BF1172" s="90"/>
      <c r="BG1172" s="90"/>
      <c r="BH1172" s="90"/>
      <c r="BI1172" s="90"/>
      <c r="BJ1172" s="90"/>
      <c r="BK1172" s="90"/>
      <c r="BL1172" s="90"/>
      <c r="BM1172" s="90"/>
      <c r="BN1172" s="90"/>
      <c r="BO1172" s="90"/>
      <c r="BP1172" s="90"/>
      <c r="BQ1172" s="90"/>
      <c r="BR1172" s="90"/>
      <c r="BS1172" s="90"/>
      <c r="BT1172" s="90"/>
      <c r="BU1172" s="90"/>
      <c r="BV1172" s="90"/>
      <c r="BW1172" s="90"/>
      <c r="BX1172" s="90"/>
      <c r="BY1172" s="90"/>
      <c r="BZ1172" s="90"/>
      <c r="CA1172" s="90"/>
    </row>
    <row r="1173" spans="1:79" s="86" customFormat="1" x14ac:dyDescent="0.2">
      <c r="A1173" s="150"/>
      <c r="B1173" s="95"/>
      <c r="C1173" s="95"/>
      <c r="D1173" s="131"/>
      <c r="E1173" s="160"/>
      <c r="F1173" s="90"/>
      <c r="G1173" s="90"/>
      <c r="H1173" s="90"/>
      <c r="I1173" s="90"/>
      <c r="J1173" s="90"/>
      <c r="K1173" s="90"/>
      <c r="L1173" s="90"/>
      <c r="M1173" s="90"/>
      <c r="N1173" s="90"/>
      <c r="O1173" s="90"/>
      <c r="P1173" s="90"/>
      <c r="Q1173" s="90"/>
      <c r="R1173" s="90"/>
      <c r="S1173" s="90"/>
      <c r="T1173" s="90"/>
      <c r="U1173" s="90"/>
      <c r="V1173" s="90"/>
      <c r="W1173" s="90"/>
      <c r="X1173" s="90"/>
      <c r="Y1173" s="90"/>
      <c r="Z1173" s="90"/>
      <c r="AA1173" s="90"/>
      <c r="AB1173" s="90"/>
      <c r="AC1173" s="90"/>
      <c r="AD1173" s="90"/>
      <c r="AE1173" s="90"/>
      <c r="AF1173" s="90"/>
      <c r="AG1173" s="90"/>
      <c r="AH1173" s="90"/>
      <c r="AI1173" s="90"/>
      <c r="AJ1173" s="90"/>
      <c r="AK1173" s="90"/>
      <c r="AL1173" s="90"/>
      <c r="AM1173" s="90"/>
      <c r="AN1173" s="90"/>
      <c r="AO1173" s="90"/>
      <c r="AP1173" s="90"/>
      <c r="AQ1173" s="90"/>
      <c r="AR1173" s="90"/>
      <c r="AS1173" s="90"/>
      <c r="AT1173" s="90"/>
      <c r="AU1173" s="90"/>
      <c r="AV1173" s="90"/>
      <c r="AW1173" s="90"/>
      <c r="AX1173" s="90"/>
      <c r="AY1173" s="90"/>
      <c r="AZ1173" s="90"/>
      <c r="BA1173" s="90"/>
      <c r="BB1173" s="90"/>
      <c r="BC1173" s="90"/>
      <c r="BD1173" s="90"/>
      <c r="BE1173" s="90"/>
      <c r="BF1173" s="90"/>
      <c r="BG1173" s="90"/>
      <c r="BH1173" s="90"/>
      <c r="BI1173" s="90"/>
      <c r="BJ1173" s="90"/>
      <c r="BK1173" s="90"/>
      <c r="BL1173" s="90"/>
      <c r="BM1173" s="90"/>
      <c r="BN1173" s="90"/>
      <c r="BO1173" s="90"/>
      <c r="BP1173" s="90"/>
      <c r="BQ1173" s="90"/>
      <c r="BR1173" s="90"/>
      <c r="BS1173" s="90"/>
      <c r="BT1173" s="90"/>
      <c r="BU1173" s="90"/>
      <c r="BV1173" s="90"/>
      <c r="BW1173" s="90"/>
      <c r="BX1173" s="90"/>
      <c r="BY1173" s="90"/>
      <c r="BZ1173" s="90"/>
      <c r="CA1173" s="90"/>
    </row>
    <row r="1174" spans="1:79" s="86" customFormat="1" x14ac:dyDescent="0.2">
      <c r="A1174" s="150"/>
      <c r="B1174" s="95"/>
      <c r="C1174" s="95"/>
      <c r="D1174" s="131"/>
      <c r="E1174" s="160"/>
      <c r="F1174" s="90"/>
      <c r="G1174" s="90"/>
      <c r="H1174" s="90"/>
      <c r="I1174" s="90"/>
      <c r="J1174" s="90"/>
      <c r="K1174" s="90"/>
      <c r="L1174" s="90"/>
      <c r="M1174" s="90"/>
      <c r="N1174" s="90"/>
      <c r="O1174" s="90"/>
      <c r="P1174" s="90"/>
      <c r="Q1174" s="90"/>
      <c r="R1174" s="90"/>
      <c r="S1174" s="90"/>
      <c r="T1174" s="90"/>
      <c r="U1174" s="90"/>
      <c r="V1174" s="90"/>
      <c r="W1174" s="90"/>
      <c r="X1174" s="90"/>
      <c r="Y1174" s="90"/>
      <c r="Z1174" s="90"/>
      <c r="AA1174" s="90"/>
      <c r="AB1174" s="90"/>
      <c r="AC1174" s="90"/>
      <c r="AD1174" s="90"/>
      <c r="AE1174" s="90"/>
      <c r="AF1174" s="90"/>
      <c r="AG1174" s="90"/>
      <c r="AH1174" s="90"/>
      <c r="AI1174" s="90"/>
      <c r="AJ1174" s="90"/>
      <c r="AK1174" s="90"/>
      <c r="AL1174" s="90"/>
      <c r="AM1174" s="90"/>
      <c r="AN1174" s="90"/>
      <c r="AO1174" s="90"/>
      <c r="AP1174" s="90"/>
      <c r="AQ1174" s="90"/>
      <c r="AR1174" s="90"/>
      <c r="AS1174" s="90"/>
      <c r="AT1174" s="90"/>
      <c r="AU1174" s="90"/>
      <c r="AV1174" s="90"/>
      <c r="AW1174" s="90"/>
      <c r="AX1174" s="90"/>
      <c r="AY1174" s="90"/>
      <c r="AZ1174" s="90"/>
      <c r="BA1174" s="90"/>
      <c r="BB1174" s="90"/>
      <c r="BC1174" s="90"/>
      <c r="BD1174" s="90"/>
      <c r="BE1174" s="90"/>
      <c r="BF1174" s="90"/>
      <c r="BG1174" s="90"/>
      <c r="BH1174" s="90"/>
      <c r="BI1174" s="90"/>
      <c r="BJ1174" s="90"/>
      <c r="BK1174" s="90"/>
      <c r="BL1174" s="90"/>
      <c r="BM1174" s="90"/>
      <c r="BN1174" s="90"/>
      <c r="BO1174" s="90"/>
      <c r="BP1174" s="90"/>
      <c r="BQ1174" s="90"/>
      <c r="BR1174" s="90"/>
      <c r="BS1174" s="90"/>
      <c r="BT1174" s="90"/>
      <c r="BU1174" s="90"/>
      <c r="BV1174" s="90"/>
      <c r="BW1174" s="90"/>
      <c r="BX1174" s="90"/>
      <c r="BY1174" s="90"/>
      <c r="BZ1174" s="90"/>
      <c r="CA1174" s="90"/>
    </row>
    <row r="1175" spans="1:79" s="86" customFormat="1" x14ac:dyDescent="0.2">
      <c r="A1175" s="150"/>
      <c r="B1175" s="95"/>
      <c r="C1175" s="95"/>
      <c r="D1175" s="131"/>
      <c r="E1175" s="160"/>
      <c r="F1175" s="90"/>
      <c r="G1175" s="90"/>
      <c r="H1175" s="90"/>
      <c r="I1175" s="90"/>
      <c r="J1175" s="90"/>
      <c r="K1175" s="90"/>
      <c r="L1175" s="90"/>
      <c r="M1175" s="90"/>
      <c r="N1175" s="90"/>
      <c r="O1175" s="90"/>
      <c r="P1175" s="90"/>
      <c r="Q1175" s="90"/>
      <c r="R1175" s="90"/>
      <c r="S1175" s="90"/>
      <c r="T1175" s="90"/>
      <c r="U1175" s="90"/>
      <c r="V1175" s="90"/>
      <c r="W1175" s="90"/>
      <c r="X1175" s="90"/>
      <c r="Y1175" s="90"/>
      <c r="Z1175" s="90"/>
      <c r="AA1175" s="90"/>
      <c r="AB1175" s="90"/>
      <c r="AC1175" s="90"/>
      <c r="AD1175" s="90"/>
      <c r="AE1175" s="90"/>
      <c r="AF1175" s="90"/>
      <c r="AG1175" s="90"/>
      <c r="AH1175" s="90"/>
      <c r="AI1175" s="90"/>
      <c r="AJ1175" s="90"/>
      <c r="AK1175" s="90"/>
      <c r="AL1175" s="90"/>
      <c r="AM1175" s="90"/>
      <c r="AN1175" s="90"/>
      <c r="AO1175" s="90"/>
      <c r="AP1175" s="90"/>
      <c r="AQ1175" s="90"/>
      <c r="AR1175" s="90"/>
      <c r="AS1175" s="90"/>
      <c r="AT1175" s="90"/>
      <c r="AU1175" s="90"/>
      <c r="AV1175" s="90"/>
      <c r="AW1175" s="90"/>
      <c r="AX1175" s="90"/>
      <c r="AY1175" s="90"/>
      <c r="AZ1175" s="90"/>
      <c r="BA1175" s="90"/>
      <c r="BB1175" s="90"/>
      <c r="BC1175" s="90"/>
      <c r="BD1175" s="90"/>
      <c r="BE1175" s="90"/>
      <c r="BF1175" s="90"/>
      <c r="BG1175" s="90"/>
      <c r="BH1175" s="90"/>
      <c r="BI1175" s="90"/>
      <c r="BJ1175" s="90"/>
      <c r="BK1175" s="90"/>
      <c r="BL1175" s="90"/>
      <c r="BM1175" s="90"/>
      <c r="BN1175" s="90"/>
      <c r="BO1175" s="90"/>
      <c r="BP1175" s="90"/>
      <c r="BQ1175" s="90"/>
      <c r="BR1175" s="90"/>
      <c r="BS1175" s="90"/>
      <c r="BT1175" s="90"/>
      <c r="BU1175" s="90"/>
      <c r="BV1175" s="90"/>
      <c r="BW1175" s="90"/>
      <c r="BX1175" s="90"/>
      <c r="BY1175" s="90"/>
      <c r="BZ1175" s="90"/>
      <c r="CA1175" s="90"/>
    </row>
    <row r="1176" spans="1:79" s="86" customFormat="1" x14ac:dyDescent="0.2">
      <c r="A1176" s="150"/>
      <c r="B1176" s="95"/>
      <c r="C1176" s="95"/>
      <c r="D1176" s="131"/>
      <c r="E1176" s="160"/>
      <c r="F1176" s="90"/>
      <c r="G1176" s="90"/>
      <c r="H1176" s="90"/>
      <c r="I1176" s="90"/>
      <c r="J1176" s="90"/>
      <c r="K1176" s="90"/>
      <c r="L1176" s="90"/>
      <c r="M1176" s="90"/>
      <c r="N1176" s="90"/>
      <c r="O1176" s="90"/>
      <c r="P1176" s="90"/>
      <c r="Q1176" s="90"/>
      <c r="R1176" s="90"/>
      <c r="S1176" s="90"/>
      <c r="T1176" s="90"/>
      <c r="U1176" s="90"/>
      <c r="V1176" s="90"/>
      <c r="W1176" s="90"/>
      <c r="X1176" s="90"/>
      <c r="Y1176" s="90"/>
      <c r="Z1176" s="90"/>
      <c r="AA1176" s="90"/>
      <c r="AB1176" s="90"/>
      <c r="AC1176" s="90"/>
      <c r="AD1176" s="90"/>
      <c r="AE1176" s="90"/>
      <c r="AF1176" s="90"/>
      <c r="AG1176" s="90"/>
      <c r="AH1176" s="90"/>
      <c r="AI1176" s="90"/>
      <c r="AJ1176" s="90"/>
      <c r="AK1176" s="90"/>
      <c r="AL1176" s="90"/>
      <c r="AM1176" s="90"/>
      <c r="AN1176" s="90"/>
      <c r="AO1176" s="90"/>
      <c r="AP1176" s="90"/>
      <c r="AQ1176" s="90"/>
      <c r="AR1176" s="90"/>
      <c r="AS1176" s="90"/>
      <c r="AT1176" s="90"/>
      <c r="AU1176" s="90"/>
      <c r="AV1176" s="90"/>
      <c r="AW1176" s="90"/>
      <c r="AX1176" s="90"/>
      <c r="AY1176" s="90"/>
      <c r="AZ1176" s="90"/>
      <c r="BA1176" s="90"/>
      <c r="BB1176" s="90"/>
      <c r="BC1176" s="90"/>
      <c r="BD1176" s="90"/>
      <c r="BE1176" s="90"/>
      <c r="BF1176" s="90"/>
      <c r="BG1176" s="90"/>
      <c r="BH1176" s="90"/>
      <c r="BI1176" s="90"/>
      <c r="BJ1176" s="90"/>
      <c r="BK1176" s="90"/>
      <c r="BL1176" s="90"/>
      <c r="BM1176" s="90"/>
      <c r="BN1176" s="90"/>
      <c r="BO1176" s="90"/>
      <c r="BP1176" s="90"/>
      <c r="BQ1176" s="90"/>
      <c r="BR1176" s="90"/>
      <c r="BS1176" s="90"/>
      <c r="BT1176" s="90"/>
      <c r="BU1176" s="90"/>
      <c r="BV1176" s="90"/>
      <c r="BW1176" s="90"/>
      <c r="BX1176" s="90"/>
      <c r="BY1176" s="90"/>
      <c r="BZ1176" s="90"/>
      <c r="CA1176" s="90"/>
    </row>
    <row r="1177" spans="1:79" s="86" customFormat="1" x14ac:dyDescent="0.2">
      <c r="A1177" s="150"/>
      <c r="B1177" s="95"/>
      <c r="C1177" s="95"/>
      <c r="D1177" s="131"/>
      <c r="E1177" s="160"/>
      <c r="F1177" s="90"/>
      <c r="G1177" s="90"/>
      <c r="H1177" s="90"/>
      <c r="I1177" s="90"/>
      <c r="J1177" s="90"/>
      <c r="K1177" s="90"/>
      <c r="L1177" s="90"/>
      <c r="M1177" s="90"/>
      <c r="N1177" s="90"/>
      <c r="O1177" s="90"/>
      <c r="P1177" s="90"/>
      <c r="Q1177" s="90"/>
      <c r="R1177" s="90"/>
      <c r="S1177" s="90"/>
      <c r="T1177" s="90"/>
      <c r="U1177" s="90"/>
      <c r="V1177" s="90"/>
      <c r="W1177" s="90"/>
      <c r="X1177" s="90"/>
      <c r="Y1177" s="90"/>
      <c r="Z1177" s="90"/>
      <c r="AA1177" s="90"/>
      <c r="AB1177" s="90"/>
      <c r="AC1177" s="90"/>
      <c r="AD1177" s="90"/>
      <c r="AE1177" s="90"/>
      <c r="AF1177" s="90"/>
      <c r="AG1177" s="90"/>
      <c r="AH1177" s="90"/>
      <c r="AI1177" s="90"/>
      <c r="AJ1177" s="90"/>
      <c r="AK1177" s="90"/>
      <c r="AL1177" s="90"/>
      <c r="AM1177" s="90"/>
      <c r="AN1177" s="90"/>
      <c r="AO1177" s="90"/>
      <c r="AP1177" s="90"/>
      <c r="AQ1177" s="90"/>
      <c r="AR1177" s="90"/>
      <c r="AS1177" s="90"/>
      <c r="AT1177" s="90"/>
      <c r="AU1177" s="90"/>
      <c r="AV1177" s="90"/>
      <c r="AW1177" s="90"/>
      <c r="AX1177" s="90"/>
      <c r="AY1177" s="90"/>
      <c r="AZ1177" s="90"/>
      <c r="BA1177" s="90"/>
      <c r="BB1177" s="90"/>
      <c r="BC1177" s="90"/>
      <c r="BD1177" s="90"/>
      <c r="BE1177" s="90"/>
      <c r="BF1177" s="90"/>
      <c r="BG1177" s="90"/>
      <c r="BH1177" s="90"/>
      <c r="BI1177" s="90"/>
      <c r="BJ1177" s="90"/>
      <c r="BK1177" s="90"/>
      <c r="BL1177" s="90"/>
      <c r="BM1177" s="90"/>
      <c r="BN1177" s="90"/>
      <c r="BO1177" s="90"/>
      <c r="BP1177" s="90"/>
      <c r="BQ1177" s="90"/>
      <c r="BR1177" s="90"/>
      <c r="BS1177" s="90"/>
      <c r="BT1177" s="90"/>
      <c r="BU1177" s="90"/>
      <c r="BV1177" s="90"/>
      <c r="BW1177" s="90"/>
      <c r="BX1177" s="90"/>
      <c r="BY1177" s="90"/>
      <c r="BZ1177" s="90"/>
      <c r="CA1177" s="90"/>
    </row>
    <row r="1178" spans="1:79" s="86" customFormat="1" x14ac:dyDescent="0.2">
      <c r="A1178" s="150"/>
      <c r="B1178" s="95"/>
      <c r="C1178" s="95"/>
      <c r="D1178" s="131"/>
      <c r="E1178" s="160"/>
      <c r="F1178" s="90"/>
      <c r="G1178" s="90"/>
      <c r="H1178" s="90"/>
      <c r="I1178" s="90"/>
      <c r="J1178" s="90"/>
      <c r="K1178" s="90"/>
      <c r="L1178" s="90"/>
      <c r="M1178" s="90"/>
      <c r="N1178" s="90"/>
      <c r="O1178" s="90"/>
      <c r="P1178" s="90"/>
      <c r="Q1178" s="90"/>
      <c r="R1178" s="90"/>
      <c r="S1178" s="90"/>
      <c r="T1178" s="90"/>
      <c r="U1178" s="90"/>
      <c r="V1178" s="90"/>
      <c r="W1178" s="90"/>
      <c r="X1178" s="90"/>
      <c r="Y1178" s="90"/>
      <c r="Z1178" s="90"/>
      <c r="AA1178" s="90"/>
      <c r="AB1178" s="90"/>
      <c r="AC1178" s="90"/>
      <c r="AD1178" s="90"/>
      <c r="AE1178" s="90"/>
      <c r="AF1178" s="90"/>
      <c r="AG1178" s="90"/>
      <c r="AH1178" s="90"/>
      <c r="AI1178" s="90"/>
      <c r="AJ1178" s="90"/>
      <c r="AK1178" s="90"/>
      <c r="AL1178" s="90"/>
      <c r="AM1178" s="90"/>
      <c r="AN1178" s="90"/>
      <c r="AO1178" s="90"/>
      <c r="AP1178" s="90"/>
      <c r="AQ1178" s="90"/>
      <c r="AR1178" s="90"/>
      <c r="AS1178" s="90"/>
      <c r="AT1178" s="90"/>
      <c r="AU1178" s="90"/>
      <c r="AV1178" s="90"/>
      <c r="AW1178" s="90"/>
      <c r="AX1178" s="90"/>
      <c r="AY1178" s="90"/>
      <c r="AZ1178" s="90"/>
      <c r="BA1178" s="90"/>
      <c r="BB1178" s="90"/>
      <c r="BC1178" s="90"/>
      <c r="BD1178" s="90"/>
      <c r="BE1178" s="90"/>
      <c r="BF1178" s="90"/>
      <c r="BG1178" s="90"/>
      <c r="BH1178" s="90"/>
      <c r="BI1178" s="90"/>
      <c r="BJ1178" s="90"/>
      <c r="BK1178" s="90"/>
      <c r="BL1178" s="90"/>
      <c r="BM1178" s="90"/>
      <c r="BN1178" s="90"/>
      <c r="BO1178" s="90"/>
      <c r="BP1178" s="90"/>
      <c r="BQ1178" s="90"/>
      <c r="BR1178" s="90"/>
      <c r="BS1178" s="90"/>
      <c r="BT1178" s="90"/>
      <c r="BU1178" s="90"/>
      <c r="BV1178" s="90"/>
      <c r="BW1178" s="90"/>
      <c r="BX1178" s="90"/>
      <c r="BY1178" s="90"/>
      <c r="BZ1178" s="90"/>
      <c r="CA1178" s="90"/>
    </row>
    <row r="1179" spans="1:79" s="86" customFormat="1" x14ac:dyDescent="0.2">
      <c r="A1179" s="150"/>
      <c r="B1179" s="95"/>
      <c r="C1179" s="95"/>
      <c r="D1179" s="131"/>
      <c r="E1179" s="160"/>
      <c r="F1179" s="90"/>
      <c r="G1179" s="90"/>
      <c r="H1179" s="90"/>
      <c r="I1179" s="90"/>
      <c r="J1179" s="90"/>
      <c r="K1179" s="90"/>
      <c r="L1179" s="90"/>
      <c r="M1179" s="90"/>
      <c r="N1179" s="90"/>
      <c r="O1179" s="90"/>
      <c r="P1179" s="90"/>
      <c r="Q1179" s="90"/>
      <c r="R1179" s="90"/>
      <c r="S1179" s="90"/>
      <c r="T1179" s="90"/>
      <c r="U1179" s="90"/>
      <c r="V1179" s="90"/>
      <c r="W1179" s="90"/>
      <c r="X1179" s="90"/>
      <c r="Y1179" s="90"/>
      <c r="Z1179" s="90"/>
      <c r="AA1179" s="90"/>
      <c r="AB1179" s="90"/>
      <c r="AC1179" s="90"/>
      <c r="AD1179" s="90"/>
      <c r="AE1179" s="90"/>
      <c r="AF1179" s="90"/>
      <c r="AG1179" s="90"/>
      <c r="AH1179" s="90"/>
      <c r="AI1179" s="90"/>
      <c r="AJ1179" s="90"/>
      <c r="AK1179" s="90"/>
      <c r="AL1179" s="90"/>
      <c r="AM1179" s="90"/>
      <c r="AN1179" s="90"/>
      <c r="AO1179" s="90"/>
      <c r="AP1179" s="90"/>
      <c r="AQ1179" s="90"/>
      <c r="AR1179" s="90"/>
      <c r="AS1179" s="90"/>
      <c r="AT1179" s="90"/>
      <c r="AU1179" s="90"/>
      <c r="AV1179" s="90"/>
      <c r="AW1179" s="90"/>
      <c r="AX1179" s="90"/>
      <c r="AY1179" s="90"/>
      <c r="AZ1179" s="90"/>
      <c r="BA1179" s="90"/>
      <c r="BB1179" s="90"/>
      <c r="BC1179" s="90"/>
      <c r="BD1179" s="90"/>
      <c r="BE1179" s="90"/>
      <c r="BF1179" s="90"/>
      <c r="BG1179" s="90"/>
      <c r="BH1179" s="90"/>
      <c r="BI1179" s="90"/>
      <c r="BJ1179" s="90"/>
      <c r="BK1179" s="90"/>
      <c r="BL1179" s="90"/>
      <c r="BM1179" s="90"/>
      <c r="BN1179" s="90"/>
      <c r="BO1179" s="90"/>
      <c r="BP1179" s="90"/>
      <c r="BQ1179" s="90"/>
      <c r="BR1179" s="90"/>
      <c r="BS1179" s="90"/>
      <c r="BT1179" s="90"/>
      <c r="BU1179" s="90"/>
      <c r="BV1179" s="90"/>
      <c r="BW1179" s="90"/>
      <c r="BX1179" s="90"/>
      <c r="BY1179" s="90"/>
      <c r="BZ1179" s="90"/>
      <c r="CA1179" s="90"/>
    </row>
    <row r="1180" spans="1:79" s="86" customFormat="1" x14ac:dyDescent="0.2">
      <c r="A1180" s="150"/>
      <c r="B1180" s="95"/>
      <c r="C1180" s="95"/>
      <c r="D1180" s="131"/>
      <c r="E1180" s="160"/>
      <c r="F1180" s="90"/>
      <c r="G1180" s="90"/>
      <c r="H1180" s="90"/>
      <c r="I1180" s="90"/>
      <c r="J1180" s="90"/>
      <c r="K1180" s="90"/>
      <c r="L1180" s="90"/>
      <c r="M1180" s="90"/>
      <c r="N1180" s="90"/>
      <c r="O1180" s="90"/>
      <c r="P1180" s="90"/>
      <c r="Q1180" s="90"/>
      <c r="R1180" s="90"/>
      <c r="S1180" s="90"/>
      <c r="T1180" s="90"/>
      <c r="U1180" s="90"/>
      <c r="V1180" s="90"/>
      <c r="W1180" s="90"/>
      <c r="X1180" s="90"/>
      <c r="Y1180" s="90"/>
      <c r="Z1180" s="90"/>
      <c r="AA1180" s="90"/>
      <c r="AB1180" s="90"/>
      <c r="AC1180" s="90"/>
      <c r="AD1180" s="90"/>
      <c r="AE1180" s="90"/>
      <c r="AF1180" s="90"/>
      <c r="AG1180" s="90"/>
      <c r="AH1180" s="90"/>
      <c r="AI1180" s="90"/>
      <c r="AJ1180" s="90"/>
      <c r="AK1180" s="90"/>
      <c r="AL1180" s="90"/>
      <c r="AM1180" s="90"/>
      <c r="AN1180" s="90"/>
      <c r="AO1180" s="90"/>
      <c r="AP1180" s="90"/>
      <c r="AQ1180" s="90"/>
      <c r="AR1180" s="90"/>
      <c r="AS1180" s="90"/>
      <c r="AT1180" s="90"/>
      <c r="AU1180" s="90"/>
      <c r="AV1180" s="90"/>
      <c r="AW1180" s="90"/>
      <c r="AX1180" s="90"/>
      <c r="AY1180" s="90"/>
      <c r="AZ1180" s="90"/>
      <c r="BA1180" s="90"/>
      <c r="BB1180" s="90"/>
      <c r="BC1180" s="90"/>
      <c r="BD1180" s="90"/>
      <c r="BE1180" s="90"/>
      <c r="BF1180" s="90"/>
      <c r="BG1180" s="90"/>
      <c r="BH1180" s="90"/>
      <c r="BI1180" s="90"/>
      <c r="BJ1180" s="90"/>
      <c r="BK1180" s="90"/>
      <c r="BL1180" s="90"/>
      <c r="BM1180" s="90"/>
      <c r="BN1180" s="90"/>
      <c r="BO1180" s="90"/>
      <c r="BP1180" s="90"/>
      <c r="BQ1180" s="90"/>
      <c r="BR1180" s="90"/>
      <c r="BS1180" s="90"/>
      <c r="BT1180" s="90"/>
      <c r="BU1180" s="90"/>
      <c r="BV1180" s="90"/>
      <c r="BW1180" s="90"/>
      <c r="BX1180" s="90"/>
      <c r="BY1180" s="90"/>
      <c r="BZ1180" s="90"/>
      <c r="CA1180" s="90"/>
    </row>
    <row r="1181" spans="1:79" s="86" customFormat="1" x14ac:dyDescent="0.2">
      <c r="A1181" s="150"/>
      <c r="B1181" s="95"/>
      <c r="C1181" s="95"/>
      <c r="D1181" s="131"/>
      <c r="E1181" s="160"/>
      <c r="F1181" s="90"/>
      <c r="G1181" s="90"/>
      <c r="H1181" s="90"/>
      <c r="I1181" s="90"/>
      <c r="J1181" s="90"/>
      <c r="K1181" s="90"/>
      <c r="L1181" s="90"/>
      <c r="M1181" s="90"/>
      <c r="N1181" s="90"/>
      <c r="O1181" s="90"/>
      <c r="P1181" s="90"/>
      <c r="Q1181" s="90"/>
      <c r="R1181" s="90"/>
      <c r="S1181" s="90"/>
      <c r="T1181" s="90"/>
      <c r="U1181" s="90"/>
      <c r="V1181" s="90"/>
      <c r="W1181" s="90"/>
      <c r="X1181" s="90"/>
      <c r="Y1181" s="90"/>
      <c r="Z1181" s="90"/>
      <c r="AA1181" s="90"/>
      <c r="AB1181" s="90"/>
      <c r="AC1181" s="90"/>
      <c r="AD1181" s="90"/>
      <c r="AE1181" s="90"/>
      <c r="AF1181" s="90"/>
      <c r="AG1181" s="90"/>
      <c r="AH1181" s="90"/>
      <c r="AI1181" s="90"/>
      <c r="AJ1181" s="90"/>
      <c r="AK1181" s="90"/>
      <c r="AL1181" s="90"/>
      <c r="AM1181" s="90"/>
      <c r="AN1181" s="90"/>
      <c r="AO1181" s="90"/>
      <c r="AP1181" s="90"/>
      <c r="AQ1181" s="90"/>
      <c r="AR1181" s="90"/>
      <c r="AS1181" s="90"/>
      <c r="AT1181" s="90"/>
      <c r="AU1181" s="90"/>
      <c r="AV1181" s="90"/>
      <c r="AW1181" s="90"/>
      <c r="AX1181" s="90"/>
      <c r="AY1181" s="90"/>
      <c r="AZ1181" s="90"/>
      <c r="BA1181" s="90"/>
      <c r="BB1181" s="90"/>
      <c r="BC1181" s="90"/>
      <c r="BD1181" s="90"/>
      <c r="BE1181" s="90"/>
      <c r="BF1181" s="90"/>
      <c r="BG1181" s="90"/>
      <c r="BH1181" s="90"/>
      <c r="BI1181" s="90"/>
      <c r="BJ1181" s="90"/>
      <c r="BK1181" s="90"/>
      <c r="BL1181" s="90"/>
      <c r="BM1181" s="90"/>
      <c r="BN1181" s="90"/>
      <c r="BO1181" s="90"/>
      <c r="BP1181" s="90"/>
      <c r="BQ1181" s="90"/>
      <c r="BR1181" s="90"/>
      <c r="BS1181" s="90"/>
      <c r="BT1181" s="90"/>
      <c r="BU1181" s="90"/>
      <c r="BV1181" s="90"/>
      <c r="BW1181" s="90"/>
      <c r="BX1181" s="90"/>
      <c r="BY1181" s="90"/>
      <c r="BZ1181" s="90"/>
      <c r="CA1181" s="90"/>
    </row>
    <row r="1182" spans="1:79" s="86" customFormat="1" x14ac:dyDescent="0.2">
      <c r="A1182" s="150"/>
      <c r="B1182" s="95"/>
      <c r="C1182" s="95"/>
      <c r="D1182" s="131"/>
      <c r="E1182" s="160"/>
      <c r="F1182" s="90"/>
      <c r="G1182" s="90"/>
      <c r="H1182" s="90"/>
      <c r="I1182" s="90"/>
      <c r="J1182" s="90"/>
      <c r="K1182" s="90"/>
      <c r="L1182" s="90"/>
      <c r="M1182" s="90"/>
      <c r="N1182" s="90"/>
      <c r="O1182" s="90"/>
      <c r="P1182" s="90"/>
      <c r="Q1182" s="90"/>
      <c r="R1182" s="90"/>
      <c r="S1182" s="90"/>
      <c r="T1182" s="90"/>
      <c r="U1182" s="90"/>
      <c r="V1182" s="90"/>
      <c r="W1182" s="90"/>
      <c r="X1182" s="90"/>
      <c r="Y1182" s="90"/>
      <c r="Z1182" s="90"/>
      <c r="AA1182" s="90"/>
      <c r="AB1182" s="90"/>
      <c r="AC1182" s="90"/>
      <c r="AD1182" s="90"/>
      <c r="AE1182" s="90"/>
      <c r="AF1182" s="90"/>
      <c r="AG1182" s="90"/>
      <c r="AH1182" s="90"/>
      <c r="AI1182" s="90"/>
      <c r="AJ1182" s="90"/>
      <c r="AK1182" s="90"/>
      <c r="AL1182" s="90"/>
      <c r="AM1182" s="90"/>
      <c r="AN1182" s="90"/>
      <c r="AO1182" s="90"/>
      <c r="AP1182" s="90"/>
      <c r="AQ1182" s="90"/>
      <c r="AR1182" s="90"/>
      <c r="AS1182" s="90"/>
      <c r="AT1182" s="90"/>
      <c r="AU1182" s="90"/>
      <c r="AV1182" s="90"/>
      <c r="AW1182" s="90"/>
      <c r="AX1182" s="90"/>
      <c r="AY1182" s="90"/>
      <c r="AZ1182" s="90"/>
      <c r="BA1182" s="90"/>
      <c r="BB1182" s="90"/>
      <c r="BC1182" s="90"/>
      <c r="BD1182" s="90"/>
      <c r="BE1182" s="90"/>
      <c r="BF1182" s="90"/>
      <c r="BG1182" s="90"/>
      <c r="BH1182" s="90"/>
      <c r="BI1182" s="90"/>
      <c r="BJ1182" s="90"/>
      <c r="BK1182" s="90"/>
      <c r="BL1182" s="90"/>
      <c r="BM1182" s="90"/>
      <c r="BN1182" s="90"/>
      <c r="BO1182" s="90"/>
      <c r="BP1182" s="90"/>
      <c r="BQ1182" s="90"/>
      <c r="BR1182" s="90"/>
      <c r="BS1182" s="90"/>
      <c r="BT1182" s="90"/>
      <c r="BU1182" s="90"/>
      <c r="BV1182" s="90"/>
      <c r="BW1182" s="90"/>
      <c r="BX1182" s="90"/>
      <c r="BY1182" s="90"/>
      <c r="BZ1182" s="90"/>
      <c r="CA1182" s="90"/>
    </row>
    <row r="1183" spans="1:79" s="86" customFormat="1" x14ac:dyDescent="0.2">
      <c r="A1183" s="150"/>
      <c r="B1183" s="95"/>
      <c r="C1183" s="95"/>
      <c r="D1183" s="131"/>
      <c r="E1183" s="160"/>
      <c r="F1183" s="90"/>
      <c r="G1183" s="90"/>
      <c r="H1183" s="90"/>
      <c r="I1183" s="90"/>
      <c r="J1183" s="90"/>
      <c r="K1183" s="90"/>
      <c r="L1183" s="90"/>
      <c r="M1183" s="90"/>
      <c r="N1183" s="90"/>
      <c r="O1183" s="90"/>
      <c r="P1183" s="90"/>
      <c r="Q1183" s="90"/>
      <c r="R1183" s="90"/>
      <c r="S1183" s="90"/>
      <c r="T1183" s="90"/>
      <c r="U1183" s="90"/>
      <c r="V1183" s="90"/>
      <c r="W1183" s="90"/>
      <c r="X1183" s="90"/>
      <c r="Y1183" s="90"/>
      <c r="Z1183" s="90"/>
      <c r="AA1183" s="90"/>
      <c r="AB1183" s="90"/>
      <c r="AC1183" s="90"/>
      <c r="AD1183" s="90"/>
      <c r="AE1183" s="90"/>
      <c r="AF1183" s="90"/>
      <c r="AG1183" s="90"/>
      <c r="AH1183" s="90"/>
      <c r="AI1183" s="90"/>
      <c r="AJ1183" s="90"/>
      <c r="AK1183" s="90"/>
      <c r="AL1183" s="90"/>
      <c r="AM1183" s="90"/>
      <c r="AN1183" s="90"/>
      <c r="AO1183" s="90"/>
      <c r="AP1183" s="90"/>
      <c r="AQ1183" s="90"/>
      <c r="AR1183" s="90"/>
      <c r="AS1183" s="90"/>
      <c r="AT1183" s="90"/>
      <c r="AU1183" s="90"/>
      <c r="AV1183" s="90"/>
      <c r="AW1183" s="90"/>
      <c r="AX1183" s="90"/>
      <c r="AY1183" s="90"/>
      <c r="AZ1183" s="90"/>
      <c r="BA1183" s="90"/>
      <c r="BB1183" s="90"/>
      <c r="BC1183" s="90"/>
      <c r="BD1183" s="90"/>
      <c r="BE1183" s="90"/>
      <c r="BF1183" s="90"/>
      <c r="BG1183" s="90"/>
      <c r="BH1183" s="90"/>
      <c r="BI1183" s="90"/>
      <c r="BJ1183" s="90"/>
      <c r="BK1183" s="90"/>
      <c r="BL1183" s="90"/>
      <c r="BM1183" s="90"/>
      <c r="BN1183" s="90"/>
      <c r="BO1183" s="90"/>
      <c r="BP1183" s="90"/>
      <c r="BQ1183" s="90"/>
      <c r="BR1183" s="90"/>
      <c r="BS1183" s="90"/>
      <c r="BT1183" s="90"/>
      <c r="BU1183" s="90"/>
      <c r="BV1183" s="90"/>
      <c r="BW1183" s="90"/>
      <c r="BX1183" s="90"/>
      <c r="BY1183" s="90"/>
      <c r="BZ1183" s="90"/>
      <c r="CA1183" s="90"/>
    </row>
    <row r="1184" spans="1:79" s="86" customFormat="1" x14ac:dyDescent="0.2">
      <c r="A1184" s="150"/>
      <c r="B1184" s="95"/>
      <c r="C1184" s="95"/>
      <c r="D1184" s="131"/>
      <c r="E1184" s="160"/>
      <c r="F1184" s="90"/>
      <c r="G1184" s="90"/>
      <c r="H1184" s="90"/>
      <c r="I1184" s="90"/>
      <c r="J1184" s="90"/>
      <c r="K1184" s="90"/>
      <c r="L1184" s="90"/>
      <c r="M1184" s="90"/>
      <c r="N1184" s="90"/>
      <c r="O1184" s="90"/>
      <c r="P1184" s="90"/>
      <c r="Q1184" s="90"/>
      <c r="R1184" s="90"/>
      <c r="S1184" s="90"/>
      <c r="T1184" s="90"/>
      <c r="U1184" s="90"/>
      <c r="V1184" s="90"/>
      <c r="W1184" s="90"/>
      <c r="X1184" s="90"/>
      <c r="Y1184" s="90"/>
      <c r="Z1184" s="90"/>
      <c r="AA1184" s="90"/>
      <c r="AB1184" s="90"/>
      <c r="AC1184" s="90"/>
      <c r="AD1184" s="90"/>
      <c r="AE1184" s="90"/>
      <c r="AF1184" s="90"/>
      <c r="AG1184" s="90"/>
      <c r="AH1184" s="90"/>
      <c r="AI1184" s="90"/>
      <c r="AJ1184" s="90"/>
      <c r="AK1184" s="90"/>
      <c r="AL1184" s="90"/>
      <c r="AM1184" s="90"/>
      <c r="AN1184" s="90"/>
      <c r="AO1184" s="90"/>
      <c r="AP1184" s="90"/>
      <c r="AQ1184" s="90"/>
      <c r="AR1184" s="90"/>
      <c r="AS1184" s="90"/>
      <c r="AT1184" s="90"/>
      <c r="AU1184" s="90"/>
      <c r="AV1184" s="90"/>
      <c r="AW1184" s="90"/>
      <c r="AX1184" s="90"/>
      <c r="AY1184" s="90"/>
      <c r="AZ1184" s="90"/>
      <c r="BA1184" s="90"/>
      <c r="BB1184" s="90"/>
      <c r="BC1184" s="90"/>
      <c r="BD1184" s="90"/>
      <c r="BE1184" s="90"/>
      <c r="BF1184" s="90"/>
      <c r="BG1184" s="90"/>
      <c r="BH1184" s="90"/>
      <c r="BI1184" s="90"/>
      <c r="BJ1184" s="90"/>
      <c r="BK1184" s="90"/>
      <c r="BL1184" s="90"/>
      <c r="BM1184" s="90"/>
      <c r="BN1184" s="90"/>
      <c r="BO1184" s="90"/>
      <c r="BP1184" s="90"/>
      <c r="BQ1184" s="90"/>
      <c r="BR1184" s="90"/>
      <c r="BS1184" s="90"/>
      <c r="BT1184" s="90"/>
      <c r="BU1184" s="90"/>
      <c r="BV1184" s="90"/>
      <c r="BW1184" s="90"/>
      <c r="BX1184" s="90"/>
      <c r="BY1184" s="90"/>
      <c r="BZ1184" s="90"/>
      <c r="CA1184" s="90"/>
    </row>
    <row r="1185" spans="1:79" s="86" customFormat="1" x14ac:dyDescent="0.2">
      <c r="A1185" s="150"/>
      <c r="B1185" s="95"/>
      <c r="C1185" s="95"/>
      <c r="D1185" s="131"/>
      <c r="E1185" s="160"/>
      <c r="F1185" s="90"/>
      <c r="G1185" s="90"/>
      <c r="H1185" s="90"/>
      <c r="I1185" s="90"/>
      <c r="J1185" s="90"/>
      <c r="K1185" s="90"/>
      <c r="L1185" s="90"/>
      <c r="M1185" s="90"/>
      <c r="N1185" s="90"/>
      <c r="O1185" s="90"/>
      <c r="P1185" s="90"/>
      <c r="Q1185" s="90"/>
      <c r="R1185" s="90"/>
      <c r="S1185" s="90"/>
      <c r="T1185" s="90"/>
      <c r="U1185" s="90"/>
      <c r="V1185" s="90"/>
      <c r="W1185" s="90"/>
      <c r="X1185" s="90"/>
      <c r="Y1185" s="90"/>
      <c r="Z1185" s="90"/>
      <c r="AA1185" s="90"/>
      <c r="AB1185" s="90"/>
      <c r="AC1185" s="90"/>
      <c r="AD1185" s="90"/>
      <c r="AE1185" s="90"/>
      <c r="AF1185" s="90"/>
      <c r="AG1185" s="90"/>
      <c r="AH1185" s="90"/>
      <c r="AI1185" s="90"/>
      <c r="AJ1185" s="90"/>
      <c r="AK1185" s="90"/>
      <c r="AL1185" s="90"/>
      <c r="AM1185" s="90"/>
      <c r="AN1185" s="90"/>
      <c r="AO1185" s="90"/>
      <c r="AP1185" s="90"/>
      <c r="AQ1185" s="90"/>
      <c r="AR1185" s="90"/>
      <c r="AS1185" s="90"/>
      <c r="AT1185" s="90"/>
      <c r="AU1185" s="90"/>
      <c r="AV1185" s="90"/>
      <c r="AW1185" s="90"/>
      <c r="AX1185" s="90"/>
      <c r="AY1185" s="90"/>
      <c r="AZ1185" s="90"/>
      <c r="BA1185" s="90"/>
      <c r="BB1185" s="90"/>
      <c r="BC1185" s="90"/>
      <c r="BD1185" s="90"/>
      <c r="BE1185" s="90"/>
      <c r="BF1185" s="90"/>
      <c r="BG1185" s="90"/>
      <c r="BH1185" s="90"/>
      <c r="BI1185" s="90"/>
      <c r="BJ1185" s="90"/>
      <c r="BK1185" s="90"/>
      <c r="BL1185" s="90"/>
      <c r="BM1185" s="90"/>
      <c r="BN1185" s="90"/>
      <c r="BO1185" s="90"/>
      <c r="BP1185" s="90"/>
      <c r="BQ1185" s="90"/>
      <c r="BR1185" s="90"/>
      <c r="BS1185" s="90"/>
      <c r="BT1185" s="90"/>
      <c r="BU1185" s="90"/>
      <c r="BV1185" s="90"/>
      <c r="BW1185" s="90"/>
      <c r="BX1185" s="90"/>
      <c r="BY1185" s="90"/>
      <c r="BZ1185" s="90"/>
      <c r="CA1185" s="90"/>
    </row>
    <row r="1186" spans="1:79" s="86" customFormat="1" x14ac:dyDescent="0.2">
      <c r="A1186" s="150"/>
      <c r="B1186" s="95"/>
      <c r="C1186" s="95"/>
      <c r="D1186" s="131"/>
      <c r="E1186" s="160"/>
      <c r="F1186" s="90"/>
      <c r="G1186" s="90"/>
      <c r="H1186" s="90"/>
      <c r="I1186" s="90"/>
      <c r="J1186" s="90"/>
      <c r="K1186" s="90"/>
      <c r="L1186" s="90"/>
      <c r="M1186" s="90"/>
      <c r="N1186" s="90"/>
      <c r="O1186" s="90"/>
      <c r="P1186" s="90"/>
      <c r="Q1186" s="90"/>
      <c r="R1186" s="90"/>
      <c r="S1186" s="90"/>
      <c r="T1186" s="90"/>
      <c r="U1186" s="90"/>
      <c r="V1186" s="90"/>
      <c r="W1186" s="90"/>
      <c r="X1186" s="90"/>
      <c r="Y1186" s="90"/>
      <c r="Z1186" s="90"/>
      <c r="AA1186" s="90"/>
      <c r="AB1186" s="90"/>
      <c r="AC1186" s="90"/>
      <c r="AD1186" s="90"/>
      <c r="AE1186" s="90"/>
      <c r="AF1186" s="90"/>
      <c r="AG1186" s="90"/>
      <c r="AH1186" s="90"/>
      <c r="AI1186" s="90"/>
      <c r="AJ1186" s="90"/>
      <c r="AK1186" s="90"/>
      <c r="AL1186" s="90"/>
      <c r="AM1186" s="90"/>
      <c r="AN1186" s="90"/>
      <c r="AO1186" s="90"/>
      <c r="AP1186" s="90"/>
      <c r="AQ1186" s="90"/>
      <c r="AR1186" s="90"/>
      <c r="AS1186" s="90"/>
      <c r="AT1186" s="90"/>
      <c r="AU1186" s="90"/>
      <c r="AV1186" s="90"/>
      <c r="AW1186" s="90"/>
      <c r="AX1186" s="90"/>
      <c r="AY1186" s="90"/>
      <c r="AZ1186" s="90"/>
      <c r="BA1186" s="90"/>
      <c r="BB1186" s="90"/>
      <c r="BC1186" s="90"/>
      <c r="BD1186" s="90"/>
      <c r="BE1186" s="90"/>
      <c r="BF1186" s="90"/>
      <c r="BG1186" s="90"/>
      <c r="BH1186" s="90"/>
      <c r="BI1186" s="90"/>
      <c r="BJ1186" s="90"/>
      <c r="BK1186" s="90"/>
      <c r="BL1186" s="90"/>
      <c r="BM1186" s="90"/>
      <c r="BN1186" s="90"/>
      <c r="BO1186" s="90"/>
      <c r="BP1186" s="90"/>
      <c r="BQ1186" s="90"/>
      <c r="BR1186" s="90"/>
      <c r="BS1186" s="90"/>
      <c r="BT1186" s="90"/>
      <c r="BU1186" s="90"/>
      <c r="BV1186" s="90"/>
      <c r="BW1186" s="90"/>
      <c r="BX1186" s="90"/>
      <c r="BY1186" s="90"/>
      <c r="BZ1186" s="90"/>
      <c r="CA1186" s="90"/>
    </row>
    <row r="1187" spans="1:79" s="86" customFormat="1" x14ac:dyDescent="0.2">
      <c r="A1187" s="150"/>
      <c r="B1187" s="95"/>
      <c r="C1187" s="95"/>
      <c r="D1187" s="131"/>
      <c r="E1187" s="160"/>
      <c r="F1187" s="90"/>
      <c r="G1187" s="90"/>
      <c r="H1187" s="90"/>
      <c r="I1187" s="90"/>
      <c r="J1187" s="90"/>
      <c r="K1187" s="90"/>
      <c r="L1187" s="90"/>
      <c r="M1187" s="90"/>
      <c r="N1187" s="90"/>
      <c r="O1187" s="90"/>
      <c r="P1187" s="90"/>
      <c r="Q1187" s="90"/>
      <c r="R1187" s="90"/>
      <c r="S1187" s="90"/>
      <c r="T1187" s="90"/>
      <c r="U1187" s="90"/>
      <c r="V1187" s="90"/>
      <c r="W1187" s="90"/>
      <c r="X1187" s="90"/>
      <c r="Y1187" s="90"/>
      <c r="Z1187" s="90"/>
      <c r="AA1187" s="90"/>
      <c r="AB1187" s="90"/>
      <c r="AC1187" s="90"/>
      <c r="AD1187" s="90"/>
      <c r="AE1187" s="90"/>
      <c r="AF1187" s="90"/>
      <c r="AG1187" s="90"/>
      <c r="AH1187" s="90"/>
      <c r="AI1187" s="90"/>
      <c r="AJ1187" s="90"/>
      <c r="AK1187" s="90"/>
      <c r="AL1187" s="90"/>
      <c r="AM1187" s="90"/>
      <c r="AN1187" s="90"/>
      <c r="AO1187" s="90"/>
      <c r="AP1187" s="90"/>
      <c r="AQ1187" s="90"/>
      <c r="AR1187" s="90"/>
      <c r="AS1187" s="90"/>
      <c r="AT1187" s="90"/>
      <c r="AU1187" s="90"/>
      <c r="AV1187" s="90"/>
      <c r="AW1187" s="90"/>
      <c r="AX1187" s="90"/>
      <c r="AY1187" s="90"/>
      <c r="AZ1187" s="90"/>
      <c r="BA1187" s="90"/>
      <c r="BB1187" s="90"/>
      <c r="BC1187" s="90"/>
      <c r="BD1187" s="90"/>
      <c r="BE1187" s="90"/>
      <c r="BF1187" s="90"/>
      <c r="BG1187" s="90"/>
      <c r="BH1187" s="90"/>
      <c r="BI1187" s="90"/>
      <c r="BJ1187" s="90"/>
      <c r="BK1187" s="90"/>
      <c r="BL1187" s="90"/>
      <c r="BM1187" s="90"/>
      <c r="BN1187" s="90"/>
      <c r="BO1187" s="90"/>
      <c r="BP1187" s="90"/>
      <c r="BQ1187" s="90"/>
      <c r="BR1187" s="90"/>
      <c r="BS1187" s="90"/>
      <c r="BT1187" s="90"/>
      <c r="BU1187" s="90"/>
      <c r="BV1187" s="90"/>
      <c r="BW1187" s="90"/>
      <c r="BX1187" s="90"/>
      <c r="BY1187" s="90"/>
      <c r="BZ1187" s="90"/>
      <c r="CA1187" s="90"/>
    </row>
    <row r="1188" spans="1:79" s="86" customFormat="1" x14ac:dyDescent="0.2">
      <c r="A1188" s="150"/>
      <c r="B1188" s="95"/>
      <c r="C1188" s="95"/>
      <c r="D1188" s="131"/>
      <c r="E1188" s="160"/>
      <c r="F1188" s="90"/>
      <c r="G1188" s="90"/>
      <c r="H1188" s="90"/>
      <c r="I1188" s="90"/>
      <c r="J1188" s="90"/>
      <c r="K1188" s="90"/>
      <c r="L1188" s="90"/>
      <c r="M1188" s="90"/>
      <c r="N1188" s="90"/>
      <c r="O1188" s="90"/>
      <c r="P1188" s="90"/>
      <c r="Q1188" s="90"/>
      <c r="R1188" s="90"/>
      <c r="S1188" s="90"/>
      <c r="T1188" s="90"/>
      <c r="U1188" s="90"/>
      <c r="V1188" s="90"/>
      <c r="W1188" s="90"/>
      <c r="X1188" s="90"/>
      <c r="Y1188" s="90"/>
      <c r="Z1188" s="90"/>
      <c r="AA1188" s="90"/>
      <c r="AB1188" s="90"/>
      <c r="AC1188" s="90"/>
      <c r="AD1188" s="90"/>
      <c r="AE1188" s="90"/>
      <c r="AF1188" s="90"/>
      <c r="AG1188" s="90"/>
      <c r="AH1188" s="90"/>
      <c r="AI1188" s="90"/>
      <c r="AJ1188" s="90"/>
      <c r="AK1188" s="90"/>
      <c r="AL1188" s="90"/>
      <c r="AM1188" s="90"/>
      <c r="AN1188" s="90"/>
      <c r="AO1188" s="90"/>
      <c r="AP1188" s="90"/>
      <c r="AQ1188" s="90"/>
      <c r="AR1188" s="90"/>
      <c r="AS1188" s="90"/>
      <c r="AT1188" s="90"/>
      <c r="AU1188" s="90"/>
      <c r="AV1188" s="90"/>
      <c r="AW1188" s="90"/>
      <c r="AX1188" s="90"/>
      <c r="AY1188" s="90"/>
      <c r="AZ1188" s="90"/>
      <c r="BA1188" s="90"/>
      <c r="BB1188" s="90"/>
      <c r="BC1188" s="90"/>
      <c r="BD1188" s="90"/>
      <c r="BE1188" s="90"/>
      <c r="BF1188" s="90"/>
      <c r="BG1188" s="90"/>
      <c r="BH1188" s="90"/>
      <c r="BI1188" s="90"/>
      <c r="BJ1188" s="90"/>
      <c r="BK1188" s="90"/>
      <c r="BL1188" s="90"/>
      <c r="BM1188" s="90"/>
      <c r="BN1188" s="90"/>
      <c r="BO1188" s="90"/>
      <c r="BP1188" s="90"/>
      <c r="BQ1188" s="90"/>
      <c r="BR1188" s="90"/>
      <c r="BS1188" s="90"/>
      <c r="BT1188" s="90"/>
      <c r="BU1188" s="90"/>
      <c r="BV1188" s="90"/>
      <c r="BW1188" s="90"/>
      <c r="BX1188" s="90"/>
      <c r="BY1188" s="90"/>
      <c r="BZ1188" s="90"/>
      <c r="CA1188" s="90"/>
    </row>
    <row r="1189" spans="1:79" s="86" customFormat="1" x14ac:dyDescent="0.2">
      <c r="A1189" s="150"/>
      <c r="B1189" s="95"/>
      <c r="C1189" s="95"/>
      <c r="D1189" s="131"/>
      <c r="E1189" s="160"/>
      <c r="F1189" s="90"/>
      <c r="G1189" s="90"/>
      <c r="H1189" s="90"/>
      <c r="I1189" s="90"/>
      <c r="J1189" s="90"/>
      <c r="K1189" s="90"/>
      <c r="L1189" s="90"/>
      <c r="M1189" s="90"/>
      <c r="N1189" s="90"/>
      <c r="O1189" s="90"/>
      <c r="P1189" s="90"/>
      <c r="Q1189" s="90"/>
      <c r="R1189" s="90"/>
      <c r="S1189" s="90"/>
      <c r="T1189" s="90"/>
      <c r="U1189" s="90"/>
      <c r="V1189" s="90"/>
      <c r="W1189" s="90"/>
      <c r="X1189" s="90"/>
      <c r="Y1189" s="90"/>
      <c r="Z1189" s="90"/>
      <c r="AA1189" s="90"/>
      <c r="AB1189" s="90"/>
      <c r="AC1189" s="90"/>
      <c r="AD1189" s="90"/>
      <c r="AE1189" s="90"/>
      <c r="AF1189" s="90"/>
      <c r="AG1189" s="90"/>
      <c r="AH1189" s="90"/>
      <c r="AI1189" s="90"/>
      <c r="AJ1189" s="90"/>
      <c r="AK1189" s="90"/>
      <c r="AL1189" s="90"/>
      <c r="AM1189" s="90"/>
      <c r="AN1189" s="90"/>
      <c r="AO1189" s="90"/>
      <c r="AP1189" s="90"/>
      <c r="AQ1189" s="90"/>
      <c r="AR1189" s="90"/>
      <c r="AS1189" s="90"/>
      <c r="AT1189" s="90"/>
      <c r="AU1189" s="90"/>
      <c r="AV1189" s="90"/>
      <c r="AW1189" s="90"/>
      <c r="AX1189" s="90"/>
      <c r="AY1189" s="90"/>
      <c r="AZ1189" s="90"/>
      <c r="BA1189" s="90"/>
      <c r="BB1189" s="90"/>
      <c r="BC1189" s="90"/>
      <c r="BD1189" s="90"/>
      <c r="BE1189" s="90"/>
      <c r="BF1189" s="90"/>
      <c r="BG1189" s="90"/>
      <c r="BH1189" s="90"/>
      <c r="BI1189" s="90"/>
      <c r="BJ1189" s="90"/>
      <c r="BK1189" s="90"/>
      <c r="BL1189" s="90"/>
      <c r="BM1189" s="90"/>
      <c r="BN1189" s="90"/>
      <c r="BO1189" s="90"/>
      <c r="BP1189" s="90"/>
      <c r="BQ1189" s="90"/>
      <c r="BR1189" s="90"/>
      <c r="BS1189" s="90"/>
      <c r="BT1189" s="90"/>
      <c r="BU1189" s="90"/>
      <c r="BV1189" s="90"/>
      <c r="BW1189" s="90"/>
      <c r="BX1189" s="90"/>
      <c r="BY1189" s="90"/>
      <c r="BZ1189" s="90"/>
      <c r="CA1189" s="90"/>
    </row>
    <row r="1190" spans="1:79" s="86" customFormat="1" x14ac:dyDescent="0.2">
      <c r="A1190" s="150"/>
      <c r="B1190" s="95"/>
      <c r="C1190" s="95"/>
      <c r="D1190" s="131"/>
      <c r="E1190" s="160"/>
      <c r="F1190" s="90"/>
      <c r="G1190" s="90"/>
      <c r="H1190" s="90"/>
      <c r="I1190" s="90"/>
      <c r="J1190" s="90"/>
      <c r="K1190" s="90"/>
      <c r="L1190" s="90"/>
      <c r="M1190" s="90"/>
      <c r="N1190" s="90"/>
      <c r="O1190" s="90"/>
      <c r="P1190" s="90"/>
      <c r="Q1190" s="90"/>
      <c r="R1190" s="90"/>
      <c r="S1190" s="90"/>
      <c r="T1190" s="90"/>
      <c r="U1190" s="90"/>
      <c r="V1190" s="90"/>
      <c r="W1190" s="90"/>
      <c r="X1190" s="90"/>
      <c r="Y1190" s="90"/>
      <c r="Z1190" s="90"/>
      <c r="AA1190" s="90"/>
      <c r="AB1190" s="90"/>
      <c r="AC1190" s="90"/>
      <c r="AD1190" s="90"/>
      <c r="AE1190" s="90"/>
      <c r="AF1190" s="90"/>
      <c r="AG1190" s="90"/>
      <c r="AH1190" s="90"/>
      <c r="AI1190" s="90"/>
      <c r="AJ1190" s="90"/>
      <c r="AK1190" s="90"/>
      <c r="AL1190" s="90"/>
      <c r="AM1190" s="90"/>
      <c r="AN1190" s="90"/>
      <c r="AO1190" s="90"/>
      <c r="AP1190" s="90"/>
      <c r="AQ1190" s="90"/>
      <c r="AR1190" s="90"/>
      <c r="AS1190" s="90"/>
      <c r="AT1190" s="90"/>
      <c r="AU1190" s="90"/>
      <c r="AV1190" s="90"/>
      <c r="AW1190" s="90"/>
      <c r="AX1190" s="90"/>
      <c r="AY1190" s="90"/>
      <c r="AZ1190" s="90"/>
      <c r="BA1190" s="90"/>
      <c r="BB1190" s="90"/>
      <c r="BC1190" s="90"/>
      <c r="BD1190" s="90"/>
      <c r="BE1190" s="90"/>
      <c r="BF1190" s="90"/>
      <c r="BG1190" s="90"/>
      <c r="BH1190" s="90"/>
      <c r="BI1190" s="90"/>
      <c r="BJ1190" s="90"/>
      <c r="BK1190" s="90"/>
      <c r="BL1190" s="90"/>
      <c r="BM1190" s="90"/>
      <c r="BN1190" s="90"/>
      <c r="BO1190" s="90"/>
      <c r="BP1190" s="90"/>
      <c r="BQ1190" s="90"/>
      <c r="BR1190" s="90"/>
      <c r="BS1190" s="90"/>
      <c r="BT1190" s="90"/>
      <c r="BU1190" s="90"/>
      <c r="BV1190" s="90"/>
      <c r="BW1190" s="90"/>
      <c r="BX1190" s="90"/>
      <c r="BY1190" s="90"/>
      <c r="BZ1190" s="90"/>
      <c r="CA1190" s="90"/>
    </row>
    <row r="1191" spans="1:79" s="86" customFormat="1" x14ac:dyDescent="0.2">
      <c r="A1191" s="150"/>
      <c r="B1191" s="95"/>
      <c r="C1191" s="95"/>
      <c r="D1191" s="131"/>
      <c r="E1191" s="160"/>
      <c r="F1191" s="90"/>
      <c r="G1191" s="90"/>
      <c r="H1191" s="90"/>
      <c r="I1191" s="90"/>
      <c r="J1191" s="90"/>
      <c r="K1191" s="90"/>
      <c r="L1191" s="90"/>
      <c r="M1191" s="90"/>
      <c r="N1191" s="90"/>
      <c r="O1191" s="90"/>
      <c r="P1191" s="90"/>
      <c r="Q1191" s="90"/>
      <c r="R1191" s="90"/>
      <c r="S1191" s="90"/>
      <c r="T1191" s="90"/>
      <c r="U1191" s="90"/>
      <c r="V1191" s="90"/>
      <c r="W1191" s="90"/>
      <c r="X1191" s="90"/>
      <c r="Y1191" s="90"/>
      <c r="Z1191" s="90"/>
      <c r="AA1191" s="90"/>
      <c r="AB1191" s="90"/>
      <c r="AC1191" s="90"/>
      <c r="AD1191" s="90"/>
      <c r="AE1191" s="90"/>
      <c r="AF1191" s="90"/>
      <c r="AG1191" s="90"/>
      <c r="AH1191" s="90"/>
      <c r="AI1191" s="90"/>
      <c r="AJ1191" s="90"/>
      <c r="AK1191" s="90"/>
      <c r="AL1191" s="90"/>
      <c r="AM1191" s="90"/>
      <c r="AN1191" s="90"/>
      <c r="AO1191" s="90"/>
      <c r="AP1191" s="90"/>
      <c r="AQ1191" s="90"/>
      <c r="AR1191" s="90"/>
      <c r="AS1191" s="90"/>
      <c r="AT1191" s="90"/>
      <c r="AU1191" s="90"/>
      <c r="AV1191" s="90"/>
      <c r="AW1191" s="90"/>
      <c r="AX1191" s="90"/>
      <c r="AY1191" s="90"/>
      <c r="AZ1191" s="90"/>
      <c r="BA1191" s="90"/>
      <c r="BB1191" s="90"/>
      <c r="BC1191" s="90"/>
      <c r="BD1191" s="90"/>
      <c r="BE1191" s="90"/>
      <c r="BF1191" s="90"/>
      <c r="BG1191" s="90"/>
      <c r="BH1191" s="90"/>
      <c r="BI1191" s="90"/>
      <c r="BJ1191" s="90"/>
      <c r="BK1191" s="90"/>
      <c r="BL1191" s="90"/>
      <c r="BM1191" s="90"/>
      <c r="BN1191" s="90"/>
      <c r="BO1191" s="90"/>
      <c r="BP1191" s="90"/>
      <c r="BQ1191" s="90"/>
      <c r="BR1191" s="90"/>
      <c r="BS1191" s="90"/>
      <c r="BT1191" s="90"/>
      <c r="BU1191" s="90"/>
      <c r="BV1191" s="90"/>
      <c r="BW1191" s="90"/>
      <c r="BX1191" s="90"/>
      <c r="BY1191" s="90"/>
      <c r="BZ1191" s="90"/>
      <c r="CA1191" s="90"/>
    </row>
    <row r="1192" spans="1:79" s="86" customFormat="1" x14ac:dyDescent="0.2">
      <c r="A1192" s="150"/>
      <c r="B1192" s="95"/>
      <c r="C1192" s="95"/>
      <c r="D1192" s="131"/>
      <c r="E1192" s="160"/>
      <c r="F1192" s="90"/>
      <c r="G1192" s="90"/>
      <c r="H1192" s="90"/>
      <c r="I1192" s="90"/>
      <c r="J1192" s="90"/>
      <c r="K1192" s="90"/>
      <c r="L1192" s="90"/>
      <c r="M1192" s="90"/>
      <c r="N1192" s="90"/>
      <c r="O1192" s="90"/>
      <c r="P1192" s="90"/>
      <c r="Q1192" s="90"/>
      <c r="R1192" s="90"/>
      <c r="S1192" s="90"/>
      <c r="T1192" s="90"/>
      <c r="U1192" s="90"/>
      <c r="V1192" s="90"/>
      <c r="W1192" s="90"/>
      <c r="X1192" s="90"/>
      <c r="Y1192" s="90"/>
      <c r="Z1192" s="90"/>
      <c r="AA1192" s="90"/>
      <c r="AB1192" s="90"/>
      <c r="AC1192" s="90"/>
      <c r="AD1192" s="90"/>
      <c r="AE1192" s="90"/>
      <c r="AF1192" s="90"/>
      <c r="AG1192" s="90"/>
      <c r="AH1192" s="90"/>
      <c r="AI1192" s="90"/>
      <c r="AJ1192" s="90"/>
      <c r="AK1192" s="90"/>
      <c r="AL1192" s="90"/>
      <c r="AM1192" s="90"/>
      <c r="AN1192" s="90"/>
      <c r="AO1192" s="90"/>
      <c r="AP1192" s="90"/>
      <c r="AQ1192" s="90"/>
      <c r="AR1192" s="90"/>
      <c r="AS1192" s="90"/>
      <c r="AT1192" s="90"/>
      <c r="AU1192" s="90"/>
      <c r="AV1192" s="90"/>
      <c r="AW1192" s="90"/>
      <c r="AX1192" s="90"/>
      <c r="AY1192" s="90"/>
      <c r="AZ1192" s="90"/>
      <c r="BA1192" s="90"/>
      <c r="BB1192" s="90"/>
      <c r="BC1192" s="90"/>
      <c r="BD1192" s="90"/>
      <c r="BE1192" s="90"/>
      <c r="BF1192" s="90"/>
      <c r="BG1192" s="90"/>
      <c r="BH1192" s="90"/>
      <c r="BI1192" s="90"/>
      <c r="BJ1192" s="90"/>
      <c r="BK1192" s="90"/>
      <c r="BL1192" s="90"/>
      <c r="BM1192" s="90"/>
      <c r="BN1192" s="90"/>
      <c r="BO1192" s="90"/>
      <c r="BP1192" s="90"/>
      <c r="BQ1192" s="90"/>
      <c r="BR1192" s="90"/>
      <c r="BS1192" s="90"/>
      <c r="BT1192" s="90"/>
      <c r="BU1192" s="90"/>
      <c r="BV1192" s="90"/>
      <c r="BW1192" s="90"/>
      <c r="BX1192" s="90"/>
      <c r="BY1192" s="90"/>
      <c r="BZ1192" s="90"/>
      <c r="CA1192" s="90"/>
    </row>
    <row r="1193" spans="1:79" s="86" customFormat="1" x14ac:dyDescent="0.2">
      <c r="A1193" s="150"/>
      <c r="B1193" s="95"/>
      <c r="C1193" s="95"/>
      <c r="D1193" s="131"/>
      <c r="E1193" s="160"/>
      <c r="F1193" s="90"/>
      <c r="G1193" s="90"/>
      <c r="H1193" s="90"/>
      <c r="I1193" s="90"/>
      <c r="J1193" s="90"/>
      <c r="K1193" s="90"/>
      <c r="L1193" s="90"/>
      <c r="M1193" s="90"/>
      <c r="N1193" s="90"/>
      <c r="O1193" s="90"/>
      <c r="P1193" s="90"/>
      <c r="Q1193" s="90"/>
      <c r="R1193" s="90"/>
      <c r="S1193" s="90"/>
      <c r="T1193" s="90"/>
      <c r="U1193" s="90"/>
      <c r="V1193" s="90"/>
      <c r="W1193" s="90"/>
      <c r="X1193" s="90"/>
      <c r="Y1193" s="90"/>
      <c r="Z1193" s="90"/>
      <c r="AA1193" s="90"/>
      <c r="AB1193" s="90"/>
      <c r="AC1193" s="90"/>
      <c r="AD1193" s="90"/>
      <c r="AE1193" s="90"/>
      <c r="AF1193" s="90"/>
      <c r="AG1193" s="90"/>
      <c r="AH1193" s="90"/>
      <c r="AI1193" s="90"/>
      <c r="AJ1193" s="90"/>
      <c r="AK1193" s="90"/>
      <c r="AL1193" s="90"/>
      <c r="AM1193" s="90"/>
      <c r="AN1193" s="90"/>
      <c r="AO1193" s="90"/>
      <c r="AP1193" s="90"/>
      <c r="AQ1193" s="90"/>
      <c r="AR1193" s="90"/>
      <c r="AS1193" s="90"/>
      <c r="AT1193" s="90"/>
      <c r="AU1193" s="90"/>
      <c r="AV1193" s="90"/>
      <c r="AW1193" s="90"/>
      <c r="AX1193" s="90"/>
      <c r="AY1193" s="90"/>
      <c r="AZ1193" s="90"/>
      <c r="BA1193" s="90"/>
      <c r="BB1193" s="90"/>
      <c r="BC1193" s="90"/>
      <c r="BD1193" s="90"/>
      <c r="BE1193" s="90"/>
      <c r="BF1193" s="90"/>
      <c r="BG1193" s="90"/>
      <c r="BH1193" s="90"/>
      <c r="BI1193" s="90"/>
      <c r="BJ1193" s="90"/>
      <c r="BK1193" s="90"/>
      <c r="BL1193" s="90"/>
      <c r="BM1193" s="90"/>
      <c r="BN1193" s="90"/>
      <c r="BO1193" s="90"/>
      <c r="BP1193" s="90"/>
      <c r="BQ1193" s="90"/>
      <c r="BR1193" s="90"/>
      <c r="BS1193" s="90"/>
      <c r="BT1193" s="90"/>
      <c r="BU1193" s="90"/>
      <c r="BV1193" s="90"/>
      <c r="BW1193" s="90"/>
      <c r="BX1193" s="90"/>
      <c r="BY1193" s="90"/>
      <c r="BZ1193" s="90"/>
      <c r="CA1193" s="90"/>
    </row>
    <row r="1194" spans="1:79" s="86" customFormat="1" x14ac:dyDescent="0.2">
      <c r="A1194" s="150"/>
      <c r="B1194" s="95"/>
      <c r="C1194" s="95"/>
      <c r="D1194" s="131"/>
      <c r="E1194" s="160"/>
      <c r="F1194" s="90"/>
      <c r="G1194" s="90"/>
      <c r="H1194" s="90"/>
      <c r="I1194" s="90"/>
      <c r="J1194" s="90"/>
      <c r="K1194" s="90"/>
      <c r="L1194" s="90"/>
      <c r="M1194" s="90"/>
      <c r="N1194" s="90"/>
      <c r="O1194" s="90"/>
      <c r="P1194" s="90"/>
      <c r="Q1194" s="90"/>
      <c r="R1194" s="90"/>
      <c r="S1194" s="90"/>
      <c r="T1194" s="90"/>
      <c r="U1194" s="90"/>
      <c r="V1194" s="90"/>
      <c r="W1194" s="90"/>
      <c r="X1194" s="90"/>
      <c r="Y1194" s="90"/>
      <c r="Z1194" s="90"/>
      <c r="AA1194" s="90"/>
      <c r="AB1194" s="90"/>
      <c r="AC1194" s="90"/>
      <c r="AD1194" s="90"/>
      <c r="AE1194" s="90"/>
      <c r="AF1194" s="90"/>
      <c r="AG1194" s="90"/>
      <c r="AH1194" s="90"/>
      <c r="AI1194" s="90"/>
      <c r="AJ1194" s="90"/>
      <c r="AK1194" s="90"/>
      <c r="AL1194" s="90"/>
      <c r="AM1194" s="90"/>
      <c r="AN1194" s="90"/>
      <c r="AO1194" s="90"/>
      <c r="AP1194" s="90"/>
      <c r="AQ1194" s="90"/>
      <c r="AR1194" s="90"/>
      <c r="AS1194" s="90"/>
      <c r="AT1194" s="90"/>
      <c r="AU1194" s="90"/>
      <c r="AV1194" s="90"/>
      <c r="AW1194" s="90"/>
      <c r="AX1194" s="90"/>
      <c r="AY1194" s="90"/>
      <c r="AZ1194" s="90"/>
      <c r="BA1194" s="90"/>
      <c r="BB1194" s="90"/>
      <c r="BC1194" s="90"/>
      <c r="BD1194" s="90"/>
      <c r="BE1194" s="90"/>
      <c r="BF1194" s="90"/>
      <c r="BG1194" s="90"/>
      <c r="BH1194" s="90"/>
      <c r="BI1194" s="90"/>
      <c r="BJ1194" s="90"/>
      <c r="BK1194" s="90"/>
      <c r="BL1194" s="90"/>
      <c r="BM1194" s="90"/>
      <c r="BN1194" s="90"/>
      <c r="BO1194" s="90"/>
      <c r="BP1194" s="90"/>
      <c r="BQ1194" s="90"/>
      <c r="BR1194" s="90"/>
      <c r="BS1194" s="90"/>
      <c r="BT1194" s="90"/>
      <c r="BU1194" s="90"/>
      <c r="BV1194" s="90"/>
      <c r="BW1194" s="90"/>
      <c r="BX1194" s="90"/>
      <c r="BY1194" s="90"/>
      <c r="BZ1194" s="90"/>
      <c r="CA1194" s="90"/>
    </row>
    <row r="1195" spans="1:79" s="86" customFormat="1" x14ac:dyDescent="0.2">
      <c r="A1195" s="150"/>
      <c r="B1195" s="95"/>
      <c r="C1195" s="95"/>
      <c r="D1195" s="131"/>
      <c r="E1195" s="160"/>
      <c r="F1195" s="90"/>
      <c r="G1195" s="90"/>
      <c r="H1195" s="90"/>
      <c r="I1195" s="90"/>
      <c r="J1195" s="90"/>
      <c r="K1195" s="90"/>
      <c r="L1195" s="90"/>
      <c r="M1195" s="90"/>
      <c r="N1195" s="90"/>
      <c r="O1195" s="90"/>
      <c r="P1195" s="90"/>
      <c r="Q1195" s="90"/>
      <c r="R1195" s="90"/>
      <c r="S1195" s="90"/>
      <c r="T1195" s="90"/>
      <c r="U1195" s="90"/>
      <c r="V1195" s="90"/>
      <c r="W1195" s="90"/>
      <c r="X1195" s="90"/>
      <c r="Y1195" s="90"/>
      <c r="Z1195" s="90"/>
      <c r="AA1195" s="90"/>
      <c r="AB1195" s="90"/>
      <c r="AC1195" s="90"/>
      <c r="AD1195" s="90"/>
      <c r="AE1195" s="90"/>
      <c r="AF1195" s="90"/>
      <c r="AG1195" s="90"/>
      <c r="AH1195" s="90"/>
      <c r="AI1195" s="90"/>
      <c r="AJ1195" s="90"/>
      <c r="AK1195" s="90"/>
      <c r="AL1195" s="90"/>
      <c r="AM1195" s="90"/>
      <c r="AN1195" s="90"/>
      <c r="AO1195" s="90"/>
      <c r="AP1195" s="90"/>
      <c r="AQ1195" s="90"/>
      <c r="AR1195" s="90"/>
      <c r="AS1195" s="90"/>
      <c r="AT1195" s="90"/>
      <c r="AU1195" s="90"/>
      <c r="AV1195" s="90"/>
      <c r="AW1195" s="90"/>
      <c r="AX1195" s="90"/>
      <c r="AY1195" s="90"/>
      <c r="AZ1195" s="90"/>
      <c r="BA1195" s="90"/>
      <c r="BB1195" s="90"/>
      <c r="BC1195" s="90"/>
      <c r="BD1195" s="90"/>
      <c r="BE1195" s="90"/>
      <c r="BF1195" s="90"/>
      <c r="BG1195" s="90"/>
      <c r="BH1195" s="90"/>
      <c r="BI1195" s="90"/>
      <c r="BJ1195" s="90"/>
      <c r="BK1195" s="90"/>
      <c r="BL1195" s="90"/>
      <c r="BM1195" s="90"/>
      <c r="BN1195" s="90"/>
      <c r="BO1195" s="90"/>
      <c r="BP1195" s="90"/>
      <c r="BQ1195" s="90"/>
      <c r="BR1195" s="90"/>
      <c r="BS1195" s="90"/>
      <c r="BT1195" s="90"/>
      <c r="BU1195" s="90"/>
      <c r="BV1195" s="90"/>
      <c r="BW1195" s="90"/>
      <c r="BX1195" s="90"/>
      <c r="BY1195" s="90"/>
      <c r="BZ1195" s="90"/>
      <c r="CA1195" s="90"/>
    </row>
    <row r="1196" spans="1:79" s="86" customFormat="1" x14ac:dyDescent="0.2">
      <c r="A1196" s="150"/>
      <c r="B1196" s="95"/>
      <c r="C1196" s="95"/>
      <c r="D1196" s="131"/>
      <c r="E1196" s="160"/>
      <c r="F1196" s="90"/>
      <c r="G1196" s="90"/>
      <c r="H1196" s="90"/>
      <c r="I1196" s="90"/>
      <c r="J1196" s="90"/>
      <c r="K1196" s="90"/>
      <c r="L1196" s="90"/>
      <c r="M1196" s="90"/>
      <c r="N1196" s="90"/>
      <c r="O1196" s="90"/>
      <c r="P1196" s="90"/>
      <c r="Q1196" s="90"/>
      <c r="R1196" s="90"/>
      <c r="S1196" s="90"/>
      <c r="T1196" s="90"/>
      <c r="U1196" s="90"/>
      <c r="V1196" s="90"/>
      <c r="W1196" s="90"/>
      <c r="X1196" s="90"/>
      <c r="Y1196" s="90"/>
      <c r="Z1196" s="90"/>
      <c r="AA1196" s="90"/>
      <c r="AB1196" s="90"/>
      <c r="AC1196" s="90"/>
      <c r="AD1196" s="90"/>
      <c r="AE1196" s="90"/>
      <c r="AF1196" s="90"/>
      <c r="AG1196" s="90"/>
      <c r="AH1196" s="90"/>
      <c r="AI1196" s="90"/>
      <c r="AJ1196" s="90"/>
      <c r="AK1196" s="90"/>
      <c r="AL1196" s="90"/>
      <c r="AM1196" s="90"/>
      <c r="AN1196" s="90"/>
      <c r="AO1196" s="90"/>
      <c r="AP1196" s="90"/>
      <c r="AQ1196" s="90"/>
      <c r="AR1196" s="90"/>
      <c r="AS1196" s="90"/>
      <c r="AT1196" s="90"/>
      <c r="AU1196" s="90"/>
      <c r="AV1196" s="90"/>
      <c r="AW1196" s="90"/>
      <c r="AX1196" s="90"/>
      <c r="AY1196" s="90"/>
      <c r="AZ1196" s="90"/>
      <c r="BA1196" s="90"/>
      <c r="BB1196" s="90"/>
      <c r="BC1196" s="90"/>
      <c r="BD1196" s="90"/>
      <c r="BE1196" s="90"/>
      <c r="BF1196" s="90"/>
      <c r="BG1196" s="90"/>
      <c r="BH1196" s="90"/>
      <c r="BI1196" s="90"/>
      <c r="BJ1196" s="90"/>
      <c r="BK1196" s="90"/>
      <c r="BL1196" s="90"/>
      <c r="BM1196" s="90"/>
      <c r="BN1196" s="90"/>
      <c r="BO1196" s="90"/>
      <c r="BP1196" s="90"/>
      <c r="BQ1196" s="90"/>
      <c r="BR1196" s="90"/>
      <c r="BS1196" s="90"/>
      <c r="BT1196" s="90"/>
      <c r="BU1196" s="90"/>
      <c r="BV1196" s="90"/>
      <c r="BW1196" s="90"/>
      <c r="BX1196" s="90"/>
      <c r="BY1196" s="90"/>
      <c r="BZ1196" s="90"/>
      <c r="CA1196" s="90"/>
    </row>
    <row r="1197" spans="1:79" s="86" customFormat="1" x14ac:dyDescent="0.2">
      <c r="A1197" s="150"/>
      <c r="B1197" s="95"/>
      <c r="C1197" s="95"/>
      <c r="D1197" s="131"/>
      <c r="E1197" s="160"/>
      <c r="F1197" s="90"/>
      <c r="G1197" s="90"/>
      <c r="H1197" s="90"/>
      <c r="I1197" s="90"/>
      <c r="J1197" s="90"/>
      <c r="K1197" s="90"/>
      <c r="L1197" s="90"/>
      <c r="M1197" s="90"/>
      <c r="N1197" s="90"/>
      <c r="O1197" s="90"/>
      <c r="P1197" s="90"/>
      <c r="Q1197" s="90"/>
      <c r="R1197" s="90"/>
      <c r="S1197" s="90"/>
      <c r="T1197" s="90"/>
      <c r="U1197" s="90"/>
      <c r="V1197" s="90"/>
      <c r="W1197" s="90"/>
      <c r="X1197" s="90"/>
      <c r="Y1197" s="90"/>
      <c r="Z1197" s="90"/>
      <c r="AA1197" s="90"/>
      <c r="AB1197" s="90"/>
      <c r="AC1197" s="90"/>
      <c r="AD1197" s="90"/>
      <c r="AE1197" s="90"/>
      <c r="AF1197" s="90"/>
      <c r="AG1197" s="90"/>
      <c r="AH1197" s="90"/>
      <c r="AI1197" s="90"/>
      <c r="AJ1197" s="90"/>
      <c r="AK1197" s="90"/>
      <c r="AL1197" s="90"/>
      <c r="AM1197" s="90"/>
      <c r="AN1197" s="90"/>
      <c r="AO1197" s="90"/>
      <c r="AP1197" s="90"/>
      <c r="AQ1197" s="90"/>
      <c r="AR1197" s="90"/>
      <c r="AS1197" s="90"/>
      <c r="AT1197" s="90"/>
      <c r="AU1197" s="90"/>
      <c r="AV1197" s="90"/>
      <c r="AW1197" s="90"/>
      <c r="AX1197" s="90"/>
      <c r="AY1197" s="90"/>
      <c r="AZ1197" s="90"/>
      <c r="BA1197" s="90"/>
      <c r="BB1197" s="90"/>
      <c r="BC1197" s="90"/>
      <c r="BD1197" s="90"/>
      <c r="BE1197" s="90"/>
      <c r="BF1197" s="90"/>
      <c r="BG1197" s="90"/>
      <c r="BH1197" s="90"/>
      <c r="BI1197" s="90"/>
      <c r="BJ1197" s="90"/>
      <c r="BK1197" s="90"/>
      <c r="BL1197" s="90"/>
      <c r="BM1197" s="90"/>
      <c r="BN1197" s="90"/>
      <c r="BO1197" s="90"/>
      <c r="BP1197" s="90"/>
      <c r="BQ1197" s="90"/>
      <c r="BR1197" s="90"/>
      <c r="BS1197" s="90"/>
      <c r="BT1197" s="90"/>
      <c r="BU1197" s="90"/>
      <c r="BV1197" s="90"/>
      <c r="BW1197" s="90"/>
      <c r="BX1197" s="90"/>
      <c r="BY1197" s="90"/>
      <c r="BZ1197" s="90"/>
      <c r="CA1197" s="90"/>
    </row>
    <row r="1198" spans="1:79" s="86" customFormat="1" x14ac:dyDescent="0.2">
      <c r="A1198" s="150"/>
      <c r="B1198" s="95"/>
      <c r="C1198" s="95"/>
      <c r="D1198" s="131"/>
      <c r="E1198" s="160"/>
      <c r="F1198" s="90"/>
      <c r="G1198" s="90"/>
      <c r="H1198" s="90"/>
      <c r="I1198" s="90"/>
      <c r="J1198" s="90"/>
      <c r="K1198" s="90"/>
      <c r="L1198" s="90"/>
      <c r="M1198" s="90"/>
      <c r="N1198" s="90"/>
      <c r="O1198" s="90"/>
      <c r="P1198" s="90"/>
      <c r="Q1198" s="90"/>
      <c r="R1198" s="90"/>
      <c r="S1198" s="90"/>
      <c r="T1198" s="90"/>
      <c r="U1198" s="90"/>
      <c r="V1198" s="90"/>
      <c r="W1198" s="90"/>
      <c r="X1198" s="90"/>
      <c r="Y1198" s="90"/>
      <c r="Z1198" s="90"/>
      <c r="AA1198" s="90"/>
      <c r="AB1198" s="90"/>
      <c r="AC1198" s="90"/>
      <c r="AD1198" s="90"/>
      <c r="AE1198" s="90"/>
      <c r="AF1198" s="90"/>
      <c r="AG1198" s="90"/>
      <c r="AH1198" s="90"/>
      <c r="AI1198" s="90"/>
      <c r="AJ1198" s="90"/>
      <c r="AK1198" s="90"/>
      <c r="AL1198" s="90"/>
      <c r="AM1198" s="90"/>
      <c r="AN1198" s="90"/>
      <c r="AO1198" s="90"/>
      <c r="AP1198" s="90"/>
      <c r="AQ1198" s="90"/>
      <c r="AR1198" s="90"/>
      <c r="AS1198" s="90"/>
      <c r="AT1198" s="90"/>
      <c r="AU1198" s="90"/>
      <c r="AV1198" s="90"/>
      <c r="AW1198" s="90"/>
      <c r="AX1198" s="90"/>
      <c r="AY1198" s="90"/>
      <c r="AZ1198" s="90"/>
      <c r="BA1198" s="90"/>
      <c r="BB1198" s="90"/>
      <c r="BC1198" s="90"/>
      <c r="BD1198" s="90"/>
      <c r="BE1198" s="90"/>
      <c r="BF1198" s="90"/>
      <c r="BG1198" s="90"/>
      <c r="BH1198" s="90"/>
      <c r="BI1198" s="90"/>
      <c r="BJ1198" s="90"/>
      <c r="BK1198" s="90"/>
      <c r="BL1198" s="90"/>
      <c r="BM1198" s="90"/>
      <c r="BN1198" s="90"/>
      <c r="BO1198" s="90"/>
      <c r="BP1198" s="90"/>
      <c r="BQ1198" s="90"/>
      <c r="BR1198" s="90"/>
      <c r="BS1198" s="90"/>
      <c r="BT1198" s="90"/>
      <c r="BU1198" s="90"/>
      <c r="BV1198" s="90"/>
      <c r="BW1198" s="90"/>
      <c r="BX1198" s="90"/>
      <c r="BY1198" s="90"/>
      <c r="BZ1198" s="90"/>
      <c r="CA1198" s="90"/>
    </row>
    <row r="1199" spans="1:79" s="86" customFormat="1" x14ac:dyDescent="0.2">
      <c r="A1199" s="150"/>
      <c r="B1199" s="95"/>
      <c r="C1199" s="95"/>
      <c r="D1199" s="131"/>
      <c r="E1199" s="160"/>
      <c r="F1199" s="90"/>
      <c r="G1199" s="90"/>
      <c r="H1199" s="90"/>
      <c r="I1199" s="90"/>
      <c r="J1199" s="90"/>
      <c r="K1199" s="90"/>
      <c r="L1199" s="90"/>
      <c r="M1199" s="90"/>
      <c r="N1199" s="90"/>
      <c r="O1199" s="90"/>
      <c r="P1199" s="90"/>
      <c r="Q1199" s="90"/>
      <c r="R1199" s="90"/>
      <c r="S1199" s="90"/>
      <c r="T1199" s="90"/>
      <c r="U1199" s="90"/>
      <c r="V1199" s="90"/>
      <c r="W1199" s="90"/>
      <c r="X1199" s="90"/>
      <c r="Y1199" s="90"/>
      <c r="Z1199" s="90"/>
      <c r="AA1199" s="90"/>
      <c r="AB1199" s="90"/>
      <c r="AC1199" s="90"/>
      <c r="AD1199" s="90"/>
      <c r="AE1199" s="90"/>
      <c r="AF1199" s="90"/>
      <c r="AG1199" s="90"/>
      <c r="AH1199" s="90"/>
      <c r="AI1199" s="90"/>
      <c r="AJ1199" s="90"/>
      <c r="AK1199" s="90"/>
      <c r="AL1199" s="90"/>
      <c r="AM1199" s="90"/>
      <c r="AN1199" s="90"/>
      <c r="AO1199" s="90"/>
      <c r="AP1199" s="90"/>
      <c r="AQ1199" s="90"/>
      <c r="AR1199" s="90"/>
      <c r="AS1199" s="90"/>
      <c r="AT1199" s="90"/>
      <c r="AU1199" s="90"/>
      <c r="AV1199" s="90"/>
      <c r="AW1199" s="90"/>
      <c r="AX1199" s="90"/>
      <c r="AY1199" s="90"/>
      <c r="AZ1199" s="90"/>
      <c r="BA1199" s="90"/>
      <c r="BB1199" s="90"/>
      <c r="BC1199" s="90"/>
      <c r="BD1199" s="90"/>
      <c r="BE1199" s="90"/>
      <c r="BF1199" s="90"/>
      <c r="BG1199" s="90"/>
      <c r="BH1199" s="90"/>
      <c r="BI1199" s="90"/>
      <c r="BJ1199" s="90"/>
      <c r="BK1199" s="90"/>
      <c r="BL1199" s="90"/>
      <c r="BM1199" s="90"/>
      <c r="BN1199" s="90"/>
      <c r="BO1199" s="90"/>
      <c r="BP1199" s="90"/>
      <c r="BQ1199" s="90"/>
      <c r="BR1199" s="90"/>
      <c r="BS1199" s="90"/>
      <c r="BT1199" s="90"/>
      <c r="BU1199" s="90"/>
      <c r="BV1199" s="90"/>
      <c r="BW1199" s="90"/>
      <c r="BX1199" s="90"/>
      <c r="BY1199" s="90"/>
      <c r="BZ1199" s="90"/>
      <c r="CA1199" s="90"/>
    </row>
    <row r="1200" spans="1:79" s="86" customFormat="1" x14ac:dyDescent="0.2">
      <c r="A1200" s="150"/>
      <c r="B1200" s="95"/>
      <c r="C1200" s="95"/>
      <c r="D1200" s="131"/>
      <c r="E1200" s="160"/>
      <c r="F1200" s="90"/>
      <c r="G1200" s="90"/>
      <c r="H1200" s="90"/>
      <c r="I1200" s="90"/>
      <c r="J1200" s="90"/>
      <c r="K1200" s="90"/>
      <c r="L1200" s="90"/>
      <c r="M1200" s="90"/>
      <c r="N1200" s="90"/>
      <c r="O1200" s="90"/>
      <c r="P1200" s="90"/>
      <c r="Q1200" s="90"/>
      <c r="R1200" s="90"/>
      <c r="S1200" s="90"/>
      <c r="T1200" s="90"/>
      <c r="U1200" s="90"/>
      <c r="V1200" s="90"/>
      <c r="W1200" s="90"/>
      <c r="X1200" s="90"/>
      <c r="Y1200" s="90"/>
      <c r="Z1200" s="90"/>
      <c r="AA1200" s="90"/>
      <c r="AB1200" s="90"/>
      <c r="AC1200" s="90"/>
      <c r="AD1200" s="90"/>
      <c r="AE1200" s="90"/>
      <c r="AF1200" s="90"/>
      <c r="AG1200" s="90"/>
      <c r="AH1200" s="90"/>
      <c r="AI1200" s="90"/>
      <c r="AJ1200" s="90"/>
      <c r="AK1200" s="90"/>
      <c r="AL1200" s="90"/>
      <c r="AM1200" s="90"/>
      <c r="AN1200" s="90"/>
      <c r="AO1200" s="90"/>
      <c r="AP1200" s="90"/>
      <c r="AQ1200" s="90"/>
      <c r="AR1200" s="90"/>
      <c r="AS1200" s="90"/>
      <c r="AT1200" s="90"/>
      <c r="AU1200" s="90"/>
      <c r="AV1200" s="90"/>
      <c r="AW1200" s="90"/>
      <c r="AX1200" s="90"/>
      <c r="AY1200" s="90"/>
      <c r="AZ1200" s="90"/>
      <c r="BA1200" s="90"/>
      <c r="BB1200" s="90"/>
      <c r="BC1200" s="90"/>
      <c r="BD1200" s="90"/>
      <c r="BE1200" s="90"/>
      <c r="BF1200" s="90"/>
      <c r="BG1200" s="90"/>
      <c r="BH1200" s="90"/>
      <c r="BI1200" s="90"/>
      <c r="BJ1200" s="90"/>
      <c r="BK1200" s="90"/>
      <c r="BL1200" s="90"/>
      <c r="BM1200" s="90"/>
      <c r="BN1200" s="90"/>
      <c r="BO1200" s="90"/>
      <c r="BP1200" s="90"/>
      <c r="BQ1200" s="90"/>
      <c r="BR1200" s="90"/>
      <c r="BS1200" s="90"/>
      <c r="BT1200" s="90"/>
      <c r="BU1200" s="90"/>
      <c r="BV1200" s="90"/>
      <c r="BW1200" s="90"/>
      <c r="BX1200" s="90"/>
      <c r="BY1200" s="90"/>
      <c r="BZ1200" s="90"/>
      <c r="CA1200" s="90"/>
    </row>
    <row r="1201" spans="1:79" s="86" customFormat="1" x14ac:dyDescent="0.2">
      <c r="A1201" s="150"/>
      <c r="B1201" s="95"/>
      <c r="C1201" s="95"/>
      <c r="D1201" s="131"/>
      <c r="E1201" s="160"/>
      <c r="F1201" s="90"/>
      <c r="G1201" s="90"/>
      <c r="H1201" s="90"/>
      <c r="I1201" s="90"/>
      <c r="J1201" s="90"/>
      <c r="K1201" s="90"/>
      <c r="L1201" s="90"/>
      <c r="M1201" s="90"/>
      <c r="N1201" s="90"/>
      <c r="O1201" s="90"/>
      <c r="P1201" s="90"/>
      <c r="Q1201" s="90"/>
      <c r="R1201" s="90"/>
      <c r="S1201" s="90"/>
      <c r="T1201" s="90"/>
      <c r="U1201" s="90"/>
      <c r="V1201" s="90"/>
      <c r="W1201" s="90"/>
      <c r="X1201" s="90"/>
      <c r="Y1201" s="90"/>
      <c r="Z1201" s="90"/>
      <c r="AA1201" s="90"/>
      <c r="AB1201" s="90"/>
      <c r="AC1201" s="90"/>
      <c r="AD1201" s="90"/>
      <c r="AE1201" s="90"/>
      <c r="AF1201" s="90"/>
      <c r="AG1201" s="90"/>
      <c r="AH1201" s="90"/>
      <c r="AI1201" s="90"/>
      <c r="AJ1201" s="90"/>
      <c r="AK1201" s="90"/>
      <c r="AL1201" s="90"/>
      <c r="AM1201" s="90"/>
      <c r="AN1201" s="90"/>
      <c r="AO1201" s="90"/>
      <c r="AP1201" s="90"/>
      <c r="AQ1201" s="90"/>
      <c r="AR1201" s="90"/>
      <c r="AS1201" s="90"/>
      <c r="AT1201" s="90"/>
      <c r="AU1201" s="90"/>
      <c r="AV1201" s="90"/>
      <c r="AW1201" s="90"/>
      <c r="AX1201" s="90"/>
      <c r="AY1201" s="90"/>
      <c r="AZ1201" s="90"/>
      <c r="BA1201" s="90"/>
      <c r="BB1201" s="90"/>
      <c r="BC1201" s="90"/>
      <c r="BD1201" s="90"/>
      <c r="BE1201" s="90"/>
      <c r="BF1201" s="90"/>
      <c r="BG1201" s="90"/>
      <c r="BH1201" s="90"/>
      <c r="BI1201" s="90"/>
      <c r="BJ1201" s="90"/>
      <c r="BK1201" s="90"/>
      <c r="BL1201" s="90"/>
      <c r="BM1201" s="90"/>
      <c r="BN1201" s="90"/>
      <c r="BO1201" s="90"/>
      <c r="BP1201" s="90"/>
      <c r="BQ1201" s="90"/>
      <c r="BR1201" s="90"/>
      <c r="BS1201" s="90"/>
      <c r="BT1201" s="90"/>
      <c r="BU1201" s="90"/>
      <c r="BV1201" s="90"/>
      <c r="BW1201" s="90"/>
      <c r="BX1201" s="90"/>
      <c r="BY1201" s="90"/>
      <c r="BZ1201" s="90"/>
      <c r="CA1201" s="90"/>
    </row>
    <row r="1202" spans="1:79" s="86" customFormat="1" x14ac:dyDescent="0.2">
      <c r="A1202" s="150"/>
      <c r="B1202" s="95"/>
      <c r="C1202" s="95"/>
      <c r="D1202" s="131"/>
      <c r="E1202" s="160"/>
      <c r="F1202" s="90"/>
      <c r="G1202" s="90"/>
      <c r="H1202" s="90"/>
      <c r="I1202" s="90"/>
      <c r="J1202" s="90"/>
      <c r="K1202" s="90"/>
      <c r="L1202" s="90"/>
      <c r="M1202" s="90"/>
      <c r="N1202" s="90"/>
      <c r="O1202" s="90"/>
      <c r="P1202" s="90"/>
      <c r="Q1202" s="90"/>
      <c r="R1202" s="90"/>
      <c r="S1202" s="90"/>
      <c r="T1202" s="90"/>
      <c r="U1202" s="90"/>
      <c r="V1202" s="90"/>
      <c r="W1202" s="90"/>
      <c r="X1202" s="90"/>
      <c r="Y1202" s="90"/>
      <c r="Z1202" s="90"/>
      <c r="AA1202" s="90"/>
      <c r="AB1202" s="90"/>
      <c r="AC1202" s="90"/>
      <c r="AD1202" s="90"/>
      <c r="AE1202" s="90"/>
      <c r="AF1202" s="90"/>
      <c r="AG1202" s="90"/>
      <c r="AH1202" s="90"/>
      <c r="AI1202" s="90"/>
      <c r="AJ1202" s="90"/>
      <c r="AK1202" s="90"/>
      <c r="AL1202" s="90"/>
      <c r="AM1202" s="90"/>
      <c r="AN1202" s="90"/>
      <c r="AO1202" s="90"/>
      <c r="AP1202" s="90"/>
      <c r="AQ1202" s="90"/>
      <c r="AR1202" s="90"/>
      <c r="AS1202" s="90"/>
      <c r="AT1202" s="90"/>
      <c r="AU1202" s="90"/>
      <c r="AV1202" s="90"/>
      <c r="AW1202" s="90"/>
      <c r="AX1202" s="90"/>
      <c r="AY1202" s="90"/>
      <c r="AZ1202" s="90"/>
      <c r="BA1202" s="90"/>
      <c r="BB1202" s="90"/>
      <c r="BC1202" s="90"/>
      <c r="BD1202" s="90"/>
      <c r="BE1202" s="90"/>
      <c r="BF1202" s="90"/>
      <c r="BG1202" s="90"/>
      <c r="BH1202" s="90"/>
      <c r="BI1202" s="90"/>
      <c r="BJ1202" s="90"/>
      <c r="BK1202" s="90"/>
      <c r="BL1202" s="90"/>
      <c r="BM1202" s="90"/>
      <c r="BN1202" s="90"/>
      <c r="BO1202" s="90"/>
      <c r="BP1202" s="90"/>
      <c r="BQ1202" s="90"/>
      <c r="BR1202" s="90"/>
      <c r="BS1202" s="90"/>
      <c r="BT1202" s="90"/>
      <c r="BU1202" s="90"/>
      <c r="BV1202" s="90"/>
      <c r="BW1202" s="90"/>
      <c r="BX1202" s="90"/>
      <c r="BY1202" s="90"/>
      <c r="BZ1202" s="90"/>
      <c r="CA1202" s="90"/>
    </row>
    <row r="1203" spans="1:79" s="86" customFormat="1" x14ac:dyDescent="0.2">
      <c r="A1203" s="150"/>
      <c r="B1203" s="95"/>
      <c r="C1203" s="95"/>
      <c r="D1203" s="131"/>
      <c r="E1203" s="160"/>
      <c r="F1203" s="90"/>
      <c r="G1203" s="90"/>
      <c r="H1203" s="90"/>
      <c r="I1203" s="90"/>
      <c r="J1203" s="90"/>
      <c r="K1203" s="90"/>
      <c r="L1203" s="90"/>
      <c r="M1203" s="90"/>
      <c r="N1203" s="90"/>
      <c r="O1203" s="90"/>
      <c r="P1203" s="90"/>
      <c r="Q1203" s="90"/>
      <c r="R1203" s="90"/>
      <c r="S1203" s="90"/>
      <c r="T1203" s="90"/>
      <c r="U1203" s="90"/>
      <c r="V1203" s="90"/>
      <c r="W1203" s="90"/>
      <c r="X1203" s="90"/>
      <c r="Y1203" s="90"/>
      <c r="Z1203" s="90"/>
      <c r="AA1203" s="90"/>
      <c r="AB1203" s="90"/>
      <c r="AC1203" s="90"/>
      <c r="AD1203" s="90"/>
      <c r="AE1203" s="90"/>
      <c r="AF1203" s="90"/>
      <c r="AG1203" s="90"/>
      <c r="AH1203" s="90"/>
      <c r="AI1203" s="90"/>
      <c r="AJ1203" s="90"/>
      <c r="AK1203" s="90"/>
      <c r="AL1203" s="90"/>
      <c r="AM1203" s="90"/>
      <c r="AN1203" s="90"/>
      <c r="AO1203" s="90"/>
      <c r="AP1203" s="90"/>
      <c r="AQ1203" s="90"/>
      <c r="AR1203" s="90"/>
      <c r="AS1203" s="90"/>
      <c r="AT1203" s="90"/>
      <c r="AU1203" s="90"/>
      <c r="AV1203" s="90"/>
      <c r="AW1203" s="90"/>
      <c r="AX1203" s="90"/>
      <c r="AY1203" s="90"/>
      <c r="AZ1203" s="90"/>
      <c r="BA1203" s="90"/>
      <c r="BB1203" s="90"/>
      <c r="BC1203" s="90"/>
      <c r="BD1203" s="90"/>
      <c r="BE1203" s="90"/>
      <c r="BF1203" s="90"/>
      <c r="BG1203" s="90"/>
      <c r="BH1203" s="90"/>
      <c r="BI1203" s="90"/>
      <c r="BJ1203" s="90"/>
      <c r="BK1203" s="90"/>
      <c r="BL1203" s="90"/>
      <c r="BM1203" s="90"/>
      <c r="BN1203" s="90"/>
      <c r="BO1203" s="90"/>
      <c r="BP1203" s="90"/>
      <c r="BQ1203" s="90"/>
      <c r="BR1203" s="90"/>
      <c r="BS1203" s="90"/>
      <c r="BT1203" s="90"/>
      <c r="BU1203" s="90"/>
      <c r="BV1203" s="90"/>
      <c r="BW1203" s="90"/>
      <c r="BX1203" s="90"/>
      <c r="BY1203" s="90"/>
      <c r="BZ1203" s="90"/>
      <c r="CA1203" s="90"/>
    </row>
    <row r="1204" spans="1:79" s="86" customFormat="1" x14ac:dyDescent="0.2">
      <c r="A1204" s="150"/>
      <c r="B1204" s="95"/>
      <c r="C1204" s="95"/>
      <c r="D1204" s="131"/>
      <c r="E1204" s="160"/>
      <c r="F1204" s="90"/>
      <c r="G1204" s="90"/>
      <c r="H1204" s="90"/>
      <c r="I1204" s="90"/>
      <c r="J1204" s="90"/>
      <c r="K1204" s="90"/>
      <c r="L1204" s="90"/>
      <c r="M1204" s="90"/>
      <c r="N1204" s="90"/>
      <c r="O1204" s="90"/>
      <c r="P1204" s="90"/>
      <c r="Q1204" s="90"/>
      <c r="R1204" s="90"/>
      <c r="S1204" s="90"/>
      <c r="T1204" s="90"/>
      <c r="U1204" s="90"/>
      <c r="V1204" s="90"/>
      <c r="W1204" s="90"/>
      <c r="X1204" s="90"/>
      <c r="Y1204" s="90"/>
      <c r="Z1204" s="90"/>
      <c r="AA1204" s="90"/>
      <c r="AB1204" s="90"/>
      <c r="AC1204" s="90"/>
      <c r="AD1204" s="90"/>
      <c r="AE1204" s="90"/>
      <c r="AF1204" s="90"/>
      <c r="AG1204" s="90"/>
      <c r="AH1204" s="90"/>
      <c r="AI1204" s="90"/>
      <c r="AJ1204" s="90"/>
      <c r="AK1204" s="90"/>
      <c r="AL1204" s="90"/>
      <c r="AM1204" s="90"/>
      <c r="AN1204" s="90"/>
      <c r="AO1204" s="90"/>
      <c r="AP1204" s="90"/>
      <c r="AQ1204" s="90"/>
      <c r="AR1204" s="90"/>
      <c r="AS1204" s="90"/>
      <c r="AT1204" s="90"/>
      <c r="AU1204" s="90"/>
      <c r="AV1204" s="90"/>
      <c r="AW1204" s="90"/>
      <c r="AX1204" s="90"/>
      <c r="AY1204" s="90"/>
      <c r="AZ1204" s="90"/>
      <c r="BA1204" s="90"/>
      <c r="BB1204" s="90"/>
      <c r="BC1204" s="90"/>
      <c r="BD1204" s="90"/>
      <c r="BE1204" s="90"/>
      <c r="BF1204" s="90"/>
      <c r="BG1204" s="90"/>
      <c r="BH1204" s="90"/>
      <c r="BI1204" s="90"/>
      <c r="BJ1204" s="90"/>
      <c r="BK1204" s="90"/>
      <c r="BL1204" s="90"/>
      <c r="BM1204" s="90"/>
      <c r="BN1204" s="90"/>
      <c r="BO1204" s="90"/>
      <c r="BP1204" s="90"/>
      <c r="BQ1204" s="90"/>
      <c r="BR1204" s="90"/>
      <c r="BS1204" s="90"/>
      <c r="BT1204" s="90"/>
      <c r="BU1204" s="90"/>
      <c r="BV1204" s="90"/>
      <c r="BW1204" s="90"/>
      <c r="BX1204" s="90"/>
      <c r="BY1204" s="90"/>
      <c r="BZ1204" s="90"/>
      <c r="CA1204" s="90"/>
    </row>
    <row r="1205" spans="1:79" s="86" customFormat="1" x14ac:dyDescent="0.2">
      <c r="A1205" s="150"/>
      <c r="B1205" s="95"/>
      <c r="C1205" s="95"/>
      <c r="D1205" s="131"/>
      <c r="E1205" s="160"/>
      <c r="F1205" s="90"/>
      <c r="G1205" s="90"/>
      <c r="H1205" s="90"/>
      <c r="I1205" s="90"/>
      <c r="J1205" s="90"/>
      <c r="K1205" s="90"/>
      <c r="L1205" s="90"/>
      <c r="M1205" s="90"/>
      <c r="N1205" s="90"/>
      <c r="O1205" s="90"/>
      <c r="P1205" s="90"/>
      <c r="Q1205" s="90"/>
      <c r="R1205" s="90"/>
      <c r="S1205" s="90"/>
      <c r="T1205" s="90"/>
      <c r="U1205" s="90"/>
      <c r="V1205" s="90"/>
      <c r="W1205" s="90"/>
      <c r="X1205" s="90"/>
      <c r="Y1205" s="90"/>
      <c r="Z1205" s="90"/>
      <c r="AA1205" s="90"/>
      <c r="AB1205" s="90"/>
      <c r="AC1205" s="90"/>
      <c r="AD1205" s="90"/>
      <c r="AE1205" s="90"/>
      <c r="AF1205" s="90"/>
      <c r="AG1205" s="90"/>
      <c r="AH1205" s="90"/>
      <c r="AI1205" s="90"/>
      <c r="AJ1205" s="90"/>
      <c r="AK1205" s="90"/>
      <c r="AL1205" s="90"/>
      <c r="AM1205" s="90"/>
      <c r="AN1205" s="90"/>
      <c r="AO1205" s="90"/>
      <c r="AP1205" s="90"/>
      <c r="AQ1205" s="90"/>
      <c r="AR1205" s="90"/>
      <c r="AS1205" s="90"/>
      <c r="AT1205" s="90"/>
      <c r="AU1205" s="90"/>
      <c r="AV1205" s="90"/>
      <c r="AW1205" s="90"/>
      <c r="AX1205" s="90"/>
      <c r="AY1205" s="90"/>
      <c r="AZ1205" s="90"/>
      <c r="BA1205" s="90"/>
      <c r="BB1205" s="90"/>
      <c r="BC1205" s="90"/>
      <c r="BD1205" s="90"/>
      <c r="BE1205" s="90"/>
      <c r="BF1205" s="90"/>
      <c r="BG1205" s="90"/>
      <c r="BH1205" s="90"/>
      <c r="BI1205" s="90"/>
      <c r="BJ1205" s="90"/>
      <c r="BK1205" s="90"/>
      <c r="BL1205" s="90"/>
      <c r="BM1205" s="90"/>
      <c r="BN1205" s="90"/>
      <c r="BO1205" s="90"/>
      <c r="BP1205" s="90"/>
      <c r="BQ1205" s="90"/>
      <c r="BR1205" s="90"/>
      <c r="BS1205" s="90"/>
      <c r="BT1205" s="90"/>
      <c r="BU1205" s="90"/>
      <c r="BV1205" s="90"/>
      <c r="BW1205" s="90"/>
      <c r="BX1205" s="90"/>
      <c r="BY1205" s="90"/>
      <c r="BZ1205" s="90"/>
      <c r="CA1205" s="90"/>
    </row>
    <row r="1206" spans="1:79" s="86" customFormat="1" x14ac:dyDescent="0.2">
      <c r="A1206" s="150"/>
      <c r="B1206" s="95"/>
      <c r="C1206" s="95"/>
      <c r="D1206" s="131"/>
      <c r="E1206" s="160"/>
      <c r="F1206" s="90"/>
      <c r="G1206" s="90"/>
      <c r="H1206" s="90"/>
      <c r="I1206" s="90"/>
      <c r="J1206" s="90"/>
      <c r="K1206" s="90"/>
      <c r="L1206" s="90"/>
      <c r="M1206" s="90"/>
      <c r="N1206" s="90"/>
      <c r="O1206" s="90"/>
      <c r="P1206" s="90"/>
      <c r="Q1206" s="90"/>
      <c r="R1206" s="90"/>
      <c r="S1206" s="90"/>
      <c r="T1206" s="90"/>
      <c r="U1206" s="90"/>
      <c r="V1206" s="90"/>
      <c r="W1206" s="90"/>
      <c r="X1206" s="90"/>
      <c r="Y1206" s="90"/>
      <c r="Z1206" s="90"/>
      <c r="AA1206" s="90"/>
      <c r="AB1206" s="90"/>
      <c r="AC1206" s="90"/>
      <c r="AD1206" s="90"/>
      <c r="AE1206" s="90"/>
      <c r="AF1206" s="90"/>
      <c r="AG1206" s="90"/>
      <c r="AH1206" s="90"/>
      <c r="AI1206" s="90"/>
      <c r="AJ1206" s="90"/>
      <c r="AK1206" s="90"/>
      <c r="AL1206" s="90"/>
      <c r="AM1206" s="90"/>
      <c r="AN1206" s="90"/>
      <c r="AO1206" s="90"/>
      <c r="AP1206" s="90"/>
      <c r="AQ1206" s="90"/>
      <c r="AR1206" s="90"/>
      <c r="AS1206" s="90"/>
      <c r="AT1206" s="90"/>
      <c r="AU1206" s="90"/>
      <c r="AV1206" s="90"/>
      <c r="AW1206" s="90"/>
      <c r="AX1206" s="90"/>
      <c r="AY1206" s="90"/>
      <c r="AZ1206" s="90"/>
      <c r="BA1206" s="90"/>
      <c r="BB1206" s="90"/>
      <c r="BC1206" s="90"/>
      <c r="BD1206" s="90"/>
      <c r="BE1206" s="90"/>
      <c r="BF1206" s="90"/>
      <c r="BG1206" s="90"/>
      <c r="BH1206" s="90"/>
      <c r="BI1206" s="90"/>
      <c r="BJ1206" s="90"/>
      <c r="BK1206" s="90"/>
      <c r="BL1206" s="90"/>
      <c r="BM1206" s="90"/>
      <c r="BN1206" s="90"/>
      <c r="BO1206" s="90"/>
      <c r="BP1206" s="90"/>
      <c r="BQ1206" s="90"/>
      <c r="BR1206" s="90"/>
      <c r="BS1206" s="90"/>
      <c r="BT1206" s="90"/>
      <c r="BU1206" s="90"/>
      <c r="BV1206" s="90"/>
      <c r="BW1206" s="90"/>
      <c r="BX1206" s="90"/>
      <c r="BY1206" s="90"/>
      <c r="BZ1206" s="90"/>
      <c r="CA1206" s="90"/>
    </row>
    <row r="1207" spans="1:79" s="86" customFormat="1" x14ac:dyDescent="0.2">
      <c r="A1207" s="150"/>
      <c r="B1207" s="95"/>
      <c r="C1207" s="95"/>
      <c r="D1207" s="131"/>
      <c r="E1207" s="160"/>
      <c r="F1207" s="90"/>
      <c r="G1207" s="90"/>
      <c r="H1207" s="90"/>
      <c r="I1207" s="90"/>
      <c r="J1207" s="90"/>
      <c r="K1207" s="90"/>
      <c r="L1207" s="90"/>
      <c r="M1207" s="90"/>
      <c r="N1207" s="90"/>
      <c r="O1207" s="90"/>
      <c r="P1207" s="90"/>
      <c r="Q1207" s="90"/>
      <c r="R1207" s="90"/>
      <c r="S1207" s="90"/>
      <c r="T1207" s="90"/>
      <c r="U1207" s="90"/>
      <c r="V1207" s="90"/>
      <c r="W1207" s="90"/>
      <c r="X1207" s="90"/>
      <c r="Y1207" s="90"/>
      <c r="Z1207" s="90"/>
      <c r="AA1207" s="90"/>
      <c r="AB1207" s="90"/>
      <c r="AC1207" s="90"/>
      <c r="AD1207" s="90"/>
      <c r="AE1207" s="90"/>
      <c r="AF1207" s="90"/>
      <c r="AG1207" s="90"/>
      <c r="AH1207" s="90"/>
      <c r="AI1207" s="90"/>
      <c r="AJ1207" s="90"/>
      <c r="AK1207" s="90"/>
      <c r="AL1207" s="90"/>
      <c r="AM1207" s="90"/>
      <c r="AN1207" s="90"/>
      <c r="AO1207" s="90"/>
      <c r="AP1207" s="90"/>
      <c r="AQ1207" s="90"/>
      <c r="AR1207" s="90"/>
      <c r="AS1207" s="90"/>
      <c r="AT1207" s="90"/>
      <c r="AU1207" s="90"/>
      <c r="AV1207" s="90"/>
      <c r="AW1207" s="90"/>
      <c r="AX1207" s="90"/>
      <c r="AY1207" s="90"/>
      <c r="AZ1207" s="90"/>
      <c r="BA1207" s="90"/>
      <c r="BB1207" s="90"/>
      <c r="BC1207" s="90"/>
      <c r="BD1207" s="90"/>
      <c r="BE1207" s="90"/>
      <c r="BF1207" s="90"/>
      <c r="BG1207" s="90"/>
      <c r="BH1207" s="90"/>
      <c r="BI1207" s="90"/>
      <c r="BJ1207" s="90"/>
      <c r="BK1207" s="90"/>
      <c r="BL1207" s="90"/>
      <c r="BM1207" s="90"/>
      <c r="BN1207" s="90"/>
      <c r="BO1207" s="90"/>
      <c r="BP1207" s="90"/>
      <c r="BQ1207" s="90"/>
      <c r="BR1207" s="90"/>
      <c r="BS1207" s="90"/>
      <c r="BT1207" s="90"/>
      <c r="BU1207" s="90"/>
      <c r="BV1207" s="90"/>
      <c r="BW1207" s="90"/>
      <c r="BX1207" s="90"/>
      <c r="BY1207" s="90"/>
      <c r="BZ1207" s="90"/>
      <c r="CA1207" s="90"/>
    </row>
    <row r="1208" spans="1:79" s="86" customFormat="1" x14ac:dyDescent="0.2">
      <c r="A1208" s="150"/>
      <c r="B1208" s="95"/>
      <c r="C1208" s="95"/>
      <c r="D1208" s="131"/>
      <c r="E1208" s="160"/>
      <c r="F1208" s="90"/>
      <c r="G1208" s="90"/>
      <c r="H1208" s="90"/>
      <c r="I1208" s="90"/>
      <c r="J1208" s="90"/>
      <c r="K1208" s="90"/>
      <c r="L1208" s="90"/>
      <c r="M1208" s="90"/>
      <c r="N1208" s="90"/>
      <c r="O1208" s="90"/>
      <c r="P1208" s="90"/>
      <c r="Q1208" s="90"/>
      <c r="R1208" s="90"/>
      <c r="S1208" s="90"/>
      <c r="T1208" s="90"/>
      <c r="U1208" s="90"/>
      <c r="V1208" s="90"/>
      <c r="W1208" s="90"/>
      <c r="X1208" s="90"/>
      <c r="Y1208" s="90"/>
      <c r="Z1208" s="90"/>
      <c r="AA1208" s="90"/>
      <c r="AB1208" s="90"/>
      <c r="AC1208" s="90"/>
      <c r="AD1208" s="90"/>
      <c r="AE1208" s="90"/>
      <c r="AF1208" s="90"/>
      <c r="AG1208" s="90"/>
      <c r="AH1208" s="90"/>
      <c r="AI1208" s="90"/>
      <c r="AJ1208" s="90"/>
      <c r="AK1208" s="90"/>
      <c r="AL1208" s="90"/>
      <c r="AM1208" s="90"/>
      <c r="AN1208" s="90"/>
      <c r="AO1208" s="90"/>
      <c r="AP1208" s="90"/>
      <c r="AQ1208" s="90"/>
      <c r="AR1208" s="90"/>
      <c r="AS1208" s="90"/>
      <c r="AT1208" s="90"/>
      <c r="AU1208" s="90"/>
      <c r="AV1208" s="90"/>
      <c r="AW1208" s="90"/>
      <c r="AX1208" s="90"/>
      <c r="AY1208" s="90"/>
      <c r="AZ1208" s="90"/>
      <c r="BA1208" s="90"/>
      <c r="BB1208" s="90"/>
      <c r="BC1208" s="90"/>
      <c r="BD1208" s="90"/>
      <c r="BE1208" s="90"/>
      <c r="BF1208" s="90"/>
      <c r="BG1208" s="90"/>
      <c r="BH1208" s="90"/>
      <c r="BI1208" s="90"/>
      <c r="BJ1208" s="90"/>
      <c r="BK1208" s="90"/>
      <c r="BL1208" s="90"/>
      <c r="BM1208" s="90"/>
      <c r="BN1208" s="90"/>
      <c r="BO1208" s="90"/>
      <c r="BP1208" s="90"/>
      <c r="BQ1208" s="90"/>
      <c r="BR1208" s="90"/>
      <c r="BS1208" s="90"/>
      <c r="BT1208" s="90"/>
      <c r="BU1208" s="90"/>
      <c r="BV1208" s="90"/>
      <c r="BW1208" s="90"/>
      <c r="BX1208" s="90"/>
      <c r="BY1208" s="90"/>
      <c r="BZ1208" s="90"/>
      <c r="CA1208" s="90"/>
    </row>
    <row r="1209" spans="1:79" s="86" customFormat="1" x14ac:dyDescent="0.2">
      <c r="A1209" s="150"/>
      <c r="B1209" s="95"/>
      <c r="C1209" s="95"/>
      <c r="D1209" s="131"/>
      <c r="E1209" s="160"/>
      <c r="F1209" s="90"/>
      <c r="G1209" s="90"/>
      <c r="H1209" s="90"/>
      <c r="I1209" s="90"/>
      <c r="J1209" s="90"/>
      <c r="K1209" s="90"/>
      <c r="L1209" s="90"/>
      <c r="M1209" s="90"/>
      <c r="N1209" s="90"/>
      <c r="O1209" s="90"/>
      <c r="P1209" s="90"/>
      <c r="Q1209" s="90"/>
      <c r="R1209" s="90"/>
      <c r="S1209" s="90"/>
      <c r="T1209" s="90"/>
      <c r="U1209" s="90"/>
      <c r="V1209" s="90"/>
      <c r="W1209" s="90"/>
      <c r="X1209" s="90"/>
      <c r="Y1209" s="90"/>
      <c r="Z1209" s="90"/>
      <c r="AA1209" s="90"/>
      <c r="AB1209" s="90"/>
      <c r="AC1209" s="90"/>
      <c r="AD1209" s="90"/>
      <c r="AE1209" s="90"/>
      <c r="AF1209" s="90"/>
      <c r="AG1209" s="90"/>
      <c r="AH1209" s="90"/>
      <c r="AI1209" s="90"/>
      <c r="AJ1209" s="90"/>
      <c r="AK1209" s="90"/>
      <c r="AL1209" s="90"/>
      <c r="AM1209" s="90"/>
      <c r="AN1209" s="90"/>
      <c r="AO1209" s="90"/>
      <c r="AP1209" s="90"/>
      <c r="AQ1209" s="90"/>
      <c r="AR1209" s="90"/>
      <c r="AS1209" s="90"/>
      <c r="AT1209" s="90"/>
      <c r="AU1209" s="90"/>
      <c r="AV1209" s="90"/>
      <c r="AW1209" s="90"/>
      <c r="AX1209" s="90"/>
      <c r="AY1209" s="90"/>
      <c r="AZ1209" s="90"/>
      <c r="BA1209" s="90"/>
      <c r="BB1209" s="90"/>
      <c r="BC1209" s="90"/>
      <c r="BD1209" s="90"/>
      <c r="BE1209" s="90"/>
      <c r="BF1209" s="90"/>
      <c r="BG1209" s="90"/>
      <c r="BH1209" s="90"/>
      <c r="BI1209" s="90"/>
      <c r="BJ1209" s="90"/>
      <c r="BK1209" s="90"/>
      <c r="BL1209" s="90"/>
      <c r="BM1209" s="90"/>
      <c r="BN1209" s="90"/>
      <c r="BO1209" s="90"/>
      <c r="BP1209" s="90"/>
      <c r="BQ1209" s="90"/>
      <c r="BR1209" s="90"/>
      <c r="BS1209" s="90"/>
      <c r="BT1209" s="90"/>
      <c r="BU1209" s="90"/>
      <c r="BV1209" s="90"/>
      <c r="BW1209" s="90"/>
      <c r="BX1209" s="90"/>
      <c r="BY1209" s="90"/>
      <c r="BZ1209" s="90"/>
      <c r="CA1209" s="90"/>
    </row>
    <row r="1210" spans="1:79" s="86" customFormat="1" x14ac:dyDescent="0.2">
      <c r="A1210" s="150"/>
      <c r="B1210" s="95"/>
      <c r="C1210" s="95"/>
      <c r="D1210" s="131"/>
      <c r="E1210" s="160"/>
      <c r="F1210" s="90"/>
      <c r="G1210" s="90"/>
      <c r="H1210" s="90"/>
      <c r="I1210" s="90"/>
      <c r="J1210" s="90"/>
      <c r="K1210" s="90"/>
      <c r="L1210" s="90"/>
      <c r="M1210" s="90"/>
      <c r="N1210" s="90"/>
      <c r="O1210" s="90"/>
      <c r="P1210" s="90"/>
      <c r="Q1210" s="90"/>
      <c r="R1210" s="90"/>
      <c r="S1210" s="90"/>
      <c r="T1210" s="90"/>
      <c r="U1210" s="90"/>
      <c r="V1210" s="90"/>
      <c r="W1210" s="90"/>
      <c r="X1210" s="90"/>
      <c r="Y1210" s="90"/>
      <c r="Z1210" s="90"/>
      <c r="AA1210" s="90"/>
      <c r="AB1210" s="90"/>
      <c r="AC1210" s="90"/>
      <c r="AD1210" s="90"/>
      <c r="AE1210" s="90"/>
      <c r="AF1210" s="90"/>
      <c r="AG1210" s="90"/>
      <c r="AH1210" s="90"/>
      <c r="AI1210" s="90"/>
      <c r="AJ1210" s="90"/>
      <c r="AK1210" s="90"/>
      <c r="AL1210" s="90"/>
      <c r="AM1210" s="90"/>
      <c r="AN1210" s="90"/>
      <c r="AO1210" s="90"/>
      <c r="AP1210" s="90"/>
      <c r="AQ1210" s="90"/>
      <c r="AR1210" s="90"/>
      <c r="AS1210" s="90"/>
      <c r="AT1210" s="90"/>
      <c r="AU1210" s="90"/>
      <c r="AV1210" s="90"/>
      <c r="AW1210" s="90"/>
      <c r="AX1210" s="90"/>
      <c r="AY1210" s="90"/>
      <c r="AZ1210" s="90"/>
      <c r="BA1210" s="90"/>
      <c r="BB1210" s="90"/>
      <c r="BC1210" s="90"/>
      <c r="BD1210" s="90"/>
      <c r="BE1210" s="90"/>
      <c r="BF1210" s="90"/>
      <c r="BG1210" s="90"/>
      <c r="BH1210" s="90"/>
      <c r="BI1210" s="90"/>
      <c r="BJ1210" s="90"/>
      <c r="BK1210" s="90"/>
      <c r="BL1210" s="90"/>
      <c r="BM1210" s="90"/>
      <c r="BN1210" s="90"/>
      <c r="BO1210" s="90"/>
      <c r="BP1210" s="90"/>
      <c r="BQ1210" s="90"/>
      <c r="BR1210" s="90"/>
      <c r="BS1210" s="90"/>
      <c r="BT1210" s="90"/>
      <c r="BU1210" s="90"/>
      <c r="BV1210" s="90"/>
      <c r="BW1210" s="90"/>
      <c r="BX1210" s="90"/>
      <c r="BY1210" s="90"/>
      <c r="BZ1210" s="90"/>
      <c r="CA1210" s="90"/>
    </row>
    <row r="1211" spans="1:79" s="86" customFormat="1" x14ac:dyDescent="0.2">
      <c r="A1211" s="150"/>
      <c r="B1211" s="95"/>
      <c r="C1211" s="95"/>
      <c r="D1211" s="131"/>
      <c r="E1211" s="160"/>
      <c r="F1211" s="90"/>
      <c r="G1211" s="90"/>
      <c r="H1211" s="90"/>
      <c r="I1211" s="90"/>
      <c r="J1211" s="90"/>
      <c r="K1211" s="90"/>
      <c r="L1211" s="90"/>
      <c r="M1211" s="90"/>
      <c r="N1211" s="90"/>
      <c r="O1211" s="90"/>
      <c r="P1211" s="90"/>
      <c r="Q1211" s="90"/>
      <c r="R1211" s="90"/>
      <c r="S1211" s="90"/>
      <c r="T1211" s="90"/>
      <c r="U1211" s="90"/>
      <c r="V1211" s="90"/>
      <c r="W1211" s="90"/>
      <c r="X1211" s="90"/>
      <c r="Y1211" s="90"/>
      <c r="Z1211" s="90"/>
      <c r="AA1211" s="90"/>
      <c r="AB1211" s="90"/>
      <c r="AC1211" s="90"/>
      <c r="AD1211" s="90"/>
      <c r="AE1211" s="90"/>
      <c r="AF1211" s="90"/>
      <c r="AG1211" s="90"/>
      <c r="AH1211" s="90"/>
      <c r="AI1211" s="90"/>
      <c r="AJ1211" s="90"/>
      <c r="AK1211" s="90"/>
      <c r="AL1211" s="90"/>
      <c r="AM1211" s="90"/>
      <c r="AN1211" s="90"/>
      <c r="AO1211" s="90"/>
      <c r="AP1211" s="90"/>
      <c r="AQ1211" s="90"/>
      <c r="AR1211" s="90"/>
      <c r="AS1211" s="90"/>
      <c r="AT1211" s="90"/>
      <c r="AU1211" s="90"/>
      <c r="AV1211" s="90"/>
      <c r="AW1211" s="90"/>
      <c r="AX1211" s="90"/>
      <c r="AY1211" s="90"/>
      <c r="AZ1211" s="90"/>
      <c r="BA1211" s="90"/>
      <c r="BB1211" s="90"/>
      <c r="BC1211" s="90"/>
      <c r="BD1211" s="90"/>
      <c r="BE1211" s="90"/>
      <c r="BF1211" s="90"/>
      <c r="BG1211" s="90"/>
      <c r="BH1211" s="90"/>
      <c r="BI1211" s="90"/>
      <c r="BJ1211" s="90"/>
      <c r="BK1211" s="90"/>
      <c r="BL1211" s="90"/>
      <c r="BM1211" s="90"/>
      <c r="BN1211" s="90"/>
      <c r="BO1211" s="90"/>
      <c r="BP1211" s="90"/>
      <c r="BQ1211" s="90"/>
      <c r="BR1211" s="90"/>
      <c r="BS1211" s="90"/>
      <c r="BT1211" s="90"/>
      <c r="BU1211" s="90"/>
      <c r="BV1211" s="90"/>
      <c r="BW1211" s="90"/>
      <c r="BX1211" s="90"/>
      <c r="BY1211" s="90"/>
      <c r="BZ1211" s="90"/>
      <c r="CA1211" s="90"/>
    </row>
    <row r="1212" spans="1:79" s="86" customFormat="1" x14ac:dyDescent="0.2">
      <c r="A1212" s="150"/>
      <c r="B1212" s="95"/>
      <c r="C1212" s="95"/>
      <c r="D1212" s="131"/>
      <c r="E1212" s="160"/>
      <c r="F1212" s="90"/>
      <c r="G1212" s="90"/>
      <c r="H1212" s="90"/>
      <c r="I1212" s="90"/>
      <c r="J1212" s="90"/>
      <c r="K1212" s="90"/>
      <c r="L1212" s="90"/>
      <c r="M1212" s="90"/>
      <c r="N1212" s="90"/>
      <c r="O1212" s="90"/>
      <c r="P1212" s="90"/>
      <c r="Q1212" s="90"/>
      <c r="R1212" s="90"/>
      <c r="S1212" s="90"/>
      <c r="T1212" s="90"/>
      <c r="U1212" s="90"/>
      <c r="V1212" s="90"/>
      <c r="W1212" s="90"/>
      <c r="X1212" s="90"/>
      <c r="Y1212" s="90"/>
      <c r="Z1212" s="90"/>
      <c r="AA1212" s="90"/>
      <c r="AB1212" s="90"/>
      <c r="AC1212" s="90"/>
      <c r="AD1212" s="90"/>
      <c r="AE1212" s="90"/>
      <c r="AF1212" s="90"/>
      <c r="AG1212" s="90"/>
      <c r="AH1212" s="90"/>
      <c r="AI1212" s="90"/>
      <c r="AJ1212" s="90"/>
      <c r="AK1212" s="90"/>
      <c r="AL1212" s="90"/>
      <c r="AM1212" s="90"/>
      <c r="AN1212" s="90"/>
      <c r="AO1212" s="90"/>
      <c r="AP1212" s="90"/>
      <c r="AQ1212" s="90"/>
      <c r="AR1212" s="90"/>
      <c r="AS1212" s="90"/>
      <c r="AT1212" s="90"/>
      <c r="AU1212" s="90"/>
      <c r="AV1212" s="90"/>
      <c r="AW1212" s="90"/>
      <c r="AX1212" s="90"/>
      <c r="AY1212" s="90"/>
      <c r="AZ1212" s="90"/>
      <c r="BA1212" s="90"/>
      <c r="BB1212" s="90"/>
      <c r="BC1212" s="90"/>
      <c r="BD1212" s="90"/>
      <c r="BE1212" s="90"/>
      <c r="BF1212" s="90"/>
      <c r="BG1212" s="90"/>
      <c r="BH1212" s="90"/>
      <c r="BI1212" s="90"/>
      <c r="BJ1212" s="90"/>
      <c r="BK1212" s="90"/>
      <c r="BL1212" s="90"/>
      <c r="BM1212" s="90"/>
      <c r="BN1212" s="90"/>
      <c r="BO1212" s="90"/>
      <c r="BP1212" s="90"/>
      <c r="BQ1212" s="90"/>
      <c r="BR1212" s="90"/>
      <c r="BS1212" s="90"/>
      <c r="BT1212" s="90"/>
      <c r="BU1212" s="90"/>
      <c r="BV1212" s="90"/>
      <c r="BW1212" s="90"/>
      <c r="BX1212" s="90"/>
      <c r="BY1212" s="90"/>
      <c r="BZ1212" s="90"/>
      <c r="CA1212" s="90"/>
    </row>
    <row r="1213" spans="1:79" s="86" customFormat="1" x14ac:dyDescent="0.2">
      <c r="A1213" s="150"/>
      <c r="B1213" s="95"/>
      <c r="C1213" s="95"/>
      <c r="D1213" s="131"/>
      <c r="E1213" s="160"/>
      <c r="F1213" s="90"/>
      <c r="G1213" s="90"/>
      <c r="H1213" s="90"/>
      <c r="I1213" s="90"/>
      <c r="J1213" s="90"/>
      <c r="K1213" s="90"/>
      <c r="L1213" s="90"/>
      <c r="M1213" s="90"/>
      <c r="N1213" s="90"/>
      <c r="O1213" s="90"/>
      <c r="P1213" s="90"/>
      <c r="Q1213" s="90"/>
      <c r="R1213" s="90"/>
      <c r="S1213" s="90"/>
      <c r="T1213" s="90"/>
      <c r="U1213" s="90"/>
      <c r="V1213" s="90"/>
      <c r="W1213" s="90"/>
      <c r="X1213" s="90"/>
      <c r="Y1213" s="90"/>
      <c r="Z1213" s="90"/>
      <c r="AA1213" s="90"/>
      <c r="AB1213" s="90"/>
      <c r="AC1213" s="90"/>
      <c r="AD1213" s="90"/>
      <c r="AE1213" s="90"/>
      <c r="AF1213" s="90"/>
      <c r="AG1213" s="90"/>
      <c r="AH1213" s="90"/>
      <c r="AI1213" s="90"/>
      <c r="AJ1213" s="90"/>
      <c r="AK1213" s="90"/>
      <c r="AL1213" s="90"/>
      <c r="AM1213" s="90"/>
      <c r="AN1213" s="90"/>
      <c r="AO1213" s="90"/>
      <c r="AP1213" s="90"/>
      <c r="AQ1213" s="90"/>
      <c r="AR1213" s="90"/>
      <c r="AS1213" s="90"/>
      <c r="AT1213" s="90"/>
      <c r="AU1213" s="90"/>
      <c r="AV1213" s="90"/>
      <c r="AW1213" s="90"/>
      <c r="AX1213" s="90"/>
      <c r="AY1213" s="90"/>
      <c r="AZ1213" s="90"/>
      <c r="BA1213" s="90"/>
      <c r="BB1213" s="90"/>
      <c r="BC1213" s="90"/>
      <c r="BD1213" s="90"/>
      <c r="BE1213" s="90"/>
      <c r="BF1213" s="90"/>
      <c r="BG1213" s="90"/>
      <c r="BH1213" s="90"/>
      <c r="BI1213" s="90"/>
      <c r="BJ1213" s="90"/>
      <c r="BK1213" s="90"/>
      <c r="BL1213" s="90"/>
      <c r="BM1213" s="90"/>
      <c r="BN1213" s="90"/>
      <c r="BO1213" s="90"/>
      <c r="BP1213" s="90"/>
      <c r="BQ1213" s="90"/>
      <c r="BR1213" s="90"/>
      <c r="BS1213" s="90"/>
      <c r="BT1213" s="90"/>
      <c r="BU1213" s="90"/>
      <c r="BV1213" s="90"/>
      <c r="BW1213" s="90"/>
      <c r="BX1213" s="90"/>
      <c r="BY1213" s="90"/>
      <c r="BZ1213" s="90"/>
      <c r="CA1213" s="90"/>
    </row>
    <row r="1214" spans="1:79" s="86" customFormat="1" x14ac:dyDescent="0.2">
      <c r="A1214" s="150"/>
      <c r="B1214" s="95"/>
      <c r="C1214" s="95"/>
      <c r="D1214" s="131"/>
      <c r="E1214" s="160"/>
      <c r="F1214" s="90"/>
      <c r="G1214" s="90"/>
      <c r="H1214" s="90"/>
      <c r="I1214" s="90"/>
      <c r="J1214" s="90"/>
      <c r="K1214" s="90"/>
      <c r="L1214" s="90"/>
      <c r="M1214" s="90"/>
      <c r="N1214" s="90"/>
      <c r="O1214" s="90"/>
      <c r="P1214" s="90"/>
      <c r="Q1214" s="90"/>
      <c r="R1214" s="90"/>
      <c r="S1214" s="90"/>
      <c r="T1214" s="90"/>
      <c r="U1214" s="90"/>
      <c r="V1214" s="90"/>
      <c r="W1214" s="90"/>
      <c r="X1214" s="90"/>
      <c r="Y1214" s="90"/>
      <c r="Z1214" s="90"/>
      <c r="AA1214" s="90"/>
      <c r="AB1214" s="90"/>
      <c r="AC1214" s="90"/>
      <c r="AD1214" s="90"/>
      <c r="AE1214" s="90"/>
      <c r="AF1214" s="90"/>
      <c r="AG1214" s="90"/>
      <c r="AH1214" s="90"/>
      <c r="AI1214" s="90"/>
      <c r="AJ1214" s="90"/>
      <c r="AK1214" s="90"/>
      <c r="AL1214" s="90"/>
      <c r="AM1214" s="90"/>
      <c r="AN1214" s="90"/>
      <c r="AO1214" s="90"/>
      <c r="AP1214" s="90"/>
      <c r="AQ1214" s="90"/>
      <c r="AR1214" s="90"/>
      <c r="AS1214" s="90"/>
      <c r="AT1214" s="90"/>
      <c r="AU1214" s="90"/>
      <c r="AV1214" s="90"/>
      <c r="AW1214" s="90"/>
      <c r="AX1214" s="90"/>
      <c r="AY1214" s="90"/>
      <c r="AZ1214" s="90"/>
      <c r="BA1214" s="90"/>
      <c r="BB1214" s="90"/>
      <c r="BC1214" s="90"/>
      <c r="BD1214" s="90"/>
      <c r="BE1214" s="90"/>
      <c r="BF1214" s="90"/>
      <c r="BG1214" s="90"/>
      <c r="BH1214" s="90"/>
      <c r="BI1214" s="90"/>
      <c r="BJ1214" s="90"/>
      <c r="BK1214" s="90"/>
      <c r="BL1214" s="90"/>
      <c r="BM1214" s="90"/>
      <c r="BN1214" s="90"/>
      <c r="BO1214" s="90"/>
      <c r="BP1214" s="90"/>
      <c r="BQ1214" s="90"/>
      <c r="BR1214" s="90"/>
      <c r="BS1214" s="90"/>
      <c r="BT1214" s="90"/>
      <c r="BU1214" s="90"/>
      <c r="BV1214" s="90"/>
      <c r="BW1214" s="90"/>
      <c r="BX1214" s="90"/>
      <c r="BY1214" s="90"/>
      <c r="BZ1214" s="90"/>
      <c r="CA1214" s="90"/>
    </row>
    <row r="1215" spans="1:79" s="86" customFormat="1" x14ac:dyDescent="0.2">
      <c r="A1215" s="150"/>
      <c r="B1215" s="95"/>
      <c r="C1215" s="95"/>
      <c r="D1215" s="131"/>
      <c r="E1215" s="160"/>
      <c r="F1215" s="90"/>
      <c r="G1215" s="90"/>
      <c r="H1215" s="90"/>
      <c r="I1215" s="90"/>
      <c r="J1215" s="90"/>
      <c r="K1215" s="90"/>
      <c r="L1215" s="90"/>
      <c r="M1215" s="90"/>
      <c r="N1215" s="90"/>
      <c r="O1215" s="90"/>
      <c r="P1215" s="90"/>
      <c r="Q1215" s="90"/>
      <c r="R1215" s="90"/>
      <c r="S1215" s="90"/>
      <c r="T1215" s="90"/>
      <c r="U1215" s="90"/>
      <c r="V1215" s="90"/>
      <c r="W1215" s="90"/>
      <c r="X1215" s="90"/>
      <c r="Y1215" s="90"/>
      <c r="Z1215" s="90"/>
      <c r="AA1215" s="90"/>
      <c r="AB1215" s="90"/>
      <c r="AC1215" s="90"/>
      <c r="AD1215" s="90"/>
      <c r="AE1215" s="90"/>
      <c r="AF1215" s="90"/>
      <c r="AG1215" s="90"/>
      <c r="AH1215" s="90"/>
      <c r="AI1215" s="90"/>
      <c r="AJ1215" s="90"/>
      <c r="AK1215" s="90"/>
      <c r="AL1215" s="90"/>
      <c r="AM1215" s="90"/>
      <c r="AN1215" s="90"/>
      <c r="AO1215" s="90"/>
      <c r="AP1215" s="90"/>
      <c r="AQ1215" s="90"/>
      <c r="AR1215" s="90"/>
      <c r="AS1215" s="90"/>
      <c r="AT1215" s="90"/>
      <c r="AU1215" s="90"/>
      <c r="AV1215" s="90"/>
      <c r="AW1215" s="90"/>
      <c r="AX1215" s="90"/>
      <c r="AY1215" s="90"/>
      <c r="AZ1215" s="90"/>
      <c r="BA1215" s="90"/>
      <c r="BB1215" s="90"/>
      <c r="BC1215" s="90"/>
      <c r="BD1215" s="90"/>
      <c r="BE1215" s="90"/>
      <c r="BF1215" s="90"/>
      <c r="BG1215" s="90"/>
      <c r="BH1215" s="90"/>
      <c r="BI1215" s="90"/>
      <c r="BJ1215" s="90"/>
      <c r="BK1215" s="90"/>
      <c r="BL1215" s="90"/>
      <c r="BM1215" s="90"/>
      <c r="BN1215" s="90"/>
      <c r="BO1215" s="90"/>
      <c r="BP1215" s="90"/>
      <c r="BQ1215" s="90"/>
      <c r="BR1215" s="90"/>
      <c r="BS1215" s="90"/>
      <c r="BT1215" s="90"/>
      <c r="BU1215" s="90"/>
      <c r="BV1215" s="90"/>
      <c r="BW1215" s="90"/>
      <c r="BX1215" s="90"/>
      <c r="BY1215" s="90"/>
      <c r="BZ1215" s="90"/>
      <c r="CA1215" s="90"/>
    </row>
    <row r="1216" spans="1:79" s="86" customFormat="1" x14ac:dyDescent="0.2">
      <c r="A1216" s="150"/>
      <c r="B1216" s="95"/>
      <c r="C1216" s="95"/>
      <c r="D1216" s="131"/>
      <c r="E1216" s="160"/>
      <c r="F1216" s="90"/>
      <c r="G1216" s="90"/>
      <c r="H1216" s="90"/>
      <c r="I1216" s="90"/>
      <c r="J1216" s="90"/>
      <c r="K1216" s="90"/>
      <c r="L1216" s="90"/>
      <c r="M1216" s="90"/>
      <c r="N1216" s="90"/>
      <c r="O1216" s="90"/>
      <c r="P1216" s="90"/>
      <c r="Q1216" s="90"/>
      <c r="R1216" s="90"/>
      <c r="S1216" s="90"/>
      <c r="T1216" s="90"/>
      <c r="U1216" s="90"/>
      <c r="V1216" s="90"/>
      <c r="W1216" s="90"/>
      <c r="X1216" s="90"/>
      <c r="Y1216" s="90"/>
      <c r="Z1216" s="90"/>
      <c r="AA1216" s="90"/>
      <c r="AB1216" s="90"/>
      <c r="AC1216" s="90"/>
      <c r="AD1216" s="90"/>
      <c r="AE1216" s="90"/>
      <c r="AF1216" s="90"/>
      <c r="AG1216" s="90"/>
      <c r="AH1216" s="90"/>
      <c r="AI1216" s="90"/>
      <c r="AJ1216" s="90"/>
      <c r="AK1216" s="90"/>
      <c r="AL1216" s="90"/>
      <c r="AM1216" s="90"/>
      <c r="AN1216" s="90"/>
      <c r="AO1216" s="90"/>
      <c r="AP1216" s="90"/>
      <c r="AQ1216" s="90"/>
      <c r="AR1216" s="90"/>
      <c r="AS1216" s="90"/>
      <c r="AT1216" s="90"/>
      <c r="AU1216" s="90"/>
      <c r="AV1216" s="90"/>
      <c r="AW1216" s="90"/>
      <c r="AX1216" s="90"/>
      <c r="AY1216" s="90"/>
      <c r="AZ1216" s="90"/>
      <c r="BA1216" s="90"/>
      <c r="BB1216" s="90"/>
      <c r="BC1216" s="90"/>
      <c r="BD1216" s="90"/>
      <c r="BE1216" s="90"/>
      <c r="BF1216" s="90"/>
      <c r="BG1216" s="90"/>
      <c r="BH1216" s="90"/>
      <c r="BI1216" s="90"/>
      <c r="BJ1216" s="90"/>
      <c r="BK1216" s="90"/>
      <c r="BL1216" s="90"/>
      <c r="BM1216" s="90"/>
      <c r="BN1216" s="90"/>
      <c r="BO1216" s="90"/>
      <c r="BP1216" s="90"/>
      <c r="BQ1216" s="90"/>
      <c r="BR1216" s="90"/>
      <c r="BS1216" s="90"/>
      <c r="BT1216" s="90"/>
      <c r="BU1216" s="90"/>
      <c r="BV1216" s="90"/>
      <c r="BW1216" s="90"/>
      <c r="BX1216" s="90"/>
      <c r="BY1216" s="90"/>
      <c r="BZ1216" s="90"/>
      <c r="CA1216" s="90"/>
    </row>
    <row r="1217" spans="1:79" s="86" customFormat="1" x14ac:dyDescent="0.2">
      <c r="A1217" s="150"/>
      <c r="B1217" s="95"/>
      <c r="C1217" s="95"/>
      <c r="D1217" s="131"/>
      <c r="E1217" s="160"/>
      <c r="F1217" s="90"/>
      <c r="G1217" s="90"/>
      <c r="H1217" s="90"/>
      <c r="I1217" s="90"/>
      <c r="J1217" s="90"/>
      <c r="K1217" s="90"/>
      <c r="L1217" s="90"/>
      <c r="M1217" s="90"/>
      <c r="N1217" s="90"/>
      <c r="O1217" s="90"/>
      <c r="P1217" s="90"/>
      <c r="Q1217" s="90"/>
      <c r="R1217" s="90"/>
      <c r="S1217" s="90"/>
      <c r="T1217" s="90"/>
      <c r="U1217" s="90"/>
      <c r="V1217" s="90"/>
      <c r="W1217" s="90"/>
      <c r="X1217" s="90"/>
      <c r="Y1217" s="90"/>
      <c r="Z1217" s="90"/>
      <c r="AA1217" s="90"/>
      <c r="AB1217" s="90"/>
      <c r="AC1217" s="90"/>
      <c r="AD1217" s="90"/>
      <c r="AE1217" s="90"/>
      <c r="AF1217" s="90"/>
      <c r="AG1217" s="90"/>
      <c r="AH1217" s="90"/>
      <c r="AI1217" s="90"/>
      <c r="AJ1217" s="90"/>
      <c r="AK1217" s="90"/>
      <c r="AL1217" s="90"/>
      <c r="AM1217" s="90"/>
      <c r="AN1217" s="90"/>
      <c r="AO1217" s="90"/>
      <c r="AP1217" s="90"/>
      <c r="AQ1217" s="90"/>
      <c r="AR1217" s="90"/>
      <c r="AS1217" s="90"/>
      <c r="AT1217" s="90"/>
      <c r="AU1217" s="90"/>
      <c r="AV1217" s="90"/>
      <c r="AW1217" s="90"/>
      <c r="AX1217" s="90"/>
      <c r="AY1217" s="90"/>
      <c r="AZ1217" s="90"/>
      <c r="BA1217" s="90"/>
      <c r="BB1217" s="90"/>
      <c r="BC1217" s="90"/>
      <c r="BD1217" s="90"/>
      <c r="BE1217" s="90"/>
      <c r="BF1217" s="90"/>
      <c r="BG1217" s="90"/>
      <c r="BH1217" s="90"/>
      <c r="BI1217" s="90"/>
      <c r="BJ1217" s="90"/>
      <c r="BK1217" s="90"/>
      <c r="BL1217" s="90"/>
      <c r="BM1217" s="90"/>
      <c r="BN1217" s="90"/>
      <c r="BO1217" s="90"/>
      <c r="BP1217" s="90"/>
      <c r="BQ1217" s="90"/>
      <c r="BR1217" s="90"/>
      <c r="BS1217" s="90"/>
      <c r="BT1217" s="90"/>
      <c r="BU1217" s="90"/>
      <c r="BV1217" s="90"/>
      <c r="BW1217" s="90"/>
      <c r="BX1217" s="90"/>
      <c r="BY1217" s="90"/>
      <c r="BZ1217" s="90"/>
      <c r="CA1217" s="90"/>
    </row>
    <row r="1218" spans="1:79" s="86" customFormat="1" x14ac:dyDescent="0.2">
      <c r="A1218" s="150"/>
      <c r="B1218" s="95"/>
      <c r="C1218" s="95"/>
      <c r="D1218" s="131"/>
      <c r="E1218" s="160"/>
      <c r="F1218" s="90"/>
      <c r="G1218" s="90"/>
      <c r="H1218" s="90"/>
      <c r="I1218" s="90"/>
      <c r="J1218" s="90"/>
      <c r="K1218" s="90"/>
      <c r="L1218" s="90"/>
      <c r="M1218" s="90"/>
      <c r="N1218" s="90"/>
      <c r="O1218" s="90"/>
      <c r="P1218" s="90"/>
      <c r="Q1218" s="90"/>
      <c r="R1218" s="90"/>
      <c r="S1218" s="90"/>
      <c r="T1218" s="90"/>
      <c r="U1218" s="90"/>
      <c r="V1218" s="90"/>
      <c r="W1218" s="90"/>
      <c r="X1218" s="90"/>
      <c r="Y1218" s="90"/>
      <c r="Z1218" s="90"/>
      <c r="AA1218" s="90"/>
      <c r="AB1218" s="90"/>
      <c r="AC1218" s="90"/>
      <c r="AD1218" s="90"/>
      <c r="AE1218" s="90"/>
      <c r="AF1218" s="90"/>
      <c r="AG1218" s="90"/>
      <c r="AH1218" s="90"/>
      <c r="AI1218" s="90"/>
      <c r="AJ1218" s="90"/>
      <c r="AK1218" s="90"/>
      <c r="AL1218" s="90"/>
      <c r="AM1218" s="90"/>
      <c r="AN1218" s="90"/>
      <c r="AO1218" s="90"/>
      <c r="AP1218" s="90"/>
      <c r="AQ1218" s="90"/>
      <c r="AR1218" s="90"/>
      <c r="AS1218" s="90"/>
      <c r="AT1218" s="90"/>
      <c r="AU1218" s="90"/>
      <c r="AV1218" s="90"/>
      <c r="AW1218" s="90"/>
      <c r="AX1218" s="90"/>
      <c r="AY1218" s="90"/>
      <c r="AZ1218" s="90"/>
      <c r="BA1218" s="90"/>
      <c r="BB1218" s="90"/>
      <c r="BC1218" s="90"/>
      <c r="BD1218" s="90"/>
      <c r="BE1218" s="90"/>
      <c r="BF1218" s="90"/>
      <c r="BG1218" s="90"/>
      <c r="BH1218" s="90"/>
      <c r="BI1218" s="90"/>
      <c r="BJ1218" s="90"/>
      <c r="BK1218" s="90"/>
      <c r="BL1218" s="90"/>
      <c r="BM1218" s="90"/>
      <c r="BN1218" s="90"/>
      <c r="BO1218" s="90"/>
      <c r="BP1218" s="90"/>
      <c r="BQ1218" s="90"/>
      <c r="BR1218" s="90"/>
      <c r="BS1218" s="90"/>
      <c r="BT1218" s="90"/>
      <c r="BU1218" s="90"/>
      <c r="BV1218" s="90"/>
      <c r="BW1218" s="90"/>
      <c r="BX1218" s="90"/>
      <c r="BY1218" s="90"/>
      <c r="BZ1218" s="90"/>
      <c r="CA1218" s="90"/>
    </row>
    <row r="1219" spans="1:79" s="86" customFormat="1" x14ac:dyDescent="0.2">
      <c r="A1219" s="150"/>
      <c r="B1219" s="95"/>
      <c r="C1219" s="95"/>
      <c r="D1219" s="131"/>
      <c r="E1219" s="160"/>
      <c r="F1219" s="90"/>
      <c r="G1219" s="90"/>
      <c r="H1219" s="90"/>
      <c r="I1219" s="90"/>
      <c r="J1219" s="90"/>
      <c r="K1219" s="90"/>
      <c r="L1219" s="90"/>
      <c r="M1219" s="90"/>
      <c r="N1219" s="90"/>
      <c r="O1219" s="90"/>
      <c r="P1219" s="90"/>
      <c r="Q1219" s="90"/>
      <c r="R1219" s="90"/>
      <c r="S1219" s="90"/>
      <c r="T1219" s="90"/>
      <c r="U1219" s="90"/>
      <c r="V1219" s="90"/>
      <c r="W1219" s="90"/>
      <c r="X1219" s="90"/>
      <c r="Y1219" s="90"/>
      <c r="Z1219" s="90"/>
      <c r="AA1219" s="90"/>
      <c r="AB1219" s="90"/>
      <c r="AC1219" s="90"/>
      <c r="AD1219" s="90"/>
      <c r="AE1219" s="90"/>
      <c r="AF1219" s="90"/>
      <c r="AG1219" s="90"/>
      <c r="AH1219" s="90"/>
      <c r="AI1219" s="90"/>
      <c r="AJ1219" s="90"/>
      <c r="AK1219" s="90"/>
      <c r="AL1219" s="90"/>
      <c r="AM1219" s="90"/>
      <c r="AN1219" s="90"/>
      <c r="AO1219" s="90"/>
      <c r="AP1219" s="90"/>
      <c r="AQ1219" s="90"/>
      <c r="AR1219" s="90"/>
      <c r="AS1219" s="90"/>
      <c r="AT1219" s="90"/>
      <c r="AU1219" s="90"/>
      <c r="AV1219" s="90"/>
      <c r="AW1219" s="90"/>
      <c r="AX1219" s="90"/>
      <c r="AY1219" s="90"/>
      <c r="AZ1219" s="90"/>
      <c r="BA1219" s="90"/>
      <c r="BB1219" s="90"/>
      <c r="BC1219" s="90"/>
      <c r="BD1219" s="90"/>
      <c r="BE1219" s="90"/>
      <c r="BF1219" s="90"/>
      <c r="BG1219" s="90"/>
      <c r="BH1219" s="90"/>
      <c r="BI1219" s="90"/>
      <c r="BJ1219" s="90"/>
      <c r="BK1219" s="90"/>
      <c r="BL1219" s="90"/>
      <c r="BM1219" s="90"/>
      <c r="BN1219" s="90"/>
      <c r="BO1219" s="90"/>
      <c r="BP1219" s="90"/>
      <c r="BQ1219" s="90"/>
      <c r="BR1219" s="90"/>
      <c r="BS1219" s="90"/>
      <c r="BT1219" s="90"/>
      <c r="BU1219" s="90"/>
      <c r="BV1219" s="90"/>
      <c r="BW1219" s="90"/>
      <c r="BX1219" s="90"/>
      <c r="BY1219" s="90"/>
      <c r="BZ1219" s="90"/>
      <c r="CA1219" s="90"/>
    </row>
    <row r="1220" spans="1:79" s="86" customFormat="1" x14ac:dyDescent="0.2">
      <c r="A1220" s="150"/>
      <c r="B1220" s="95"/>
      <c r="C1220" s="95"/>
      <c r="D1220" s="131"/>
      <c r="E1220" s="160"/>
      <c r="F1220" s="90"/>
      <c r="G1220" s="90"/>
      <c r="H1220" s="90"/>
      <c r="I1220" s="90"/>
      <c r="J1220" s="90"/>
      <c r="K1220" s="90"/>
      <c r="L1220" s="90"/>
      <c r="M1220" s="90"/>
      <c r="N1220" s="90"/>
      <c r="O1220" s="90"/>
      <c r="P1220" s="90"/>
      <c r="Q1220" s="90"/>
      <c r="R1220" s="90"/>
      <c r="S1220" s="90"/>
      <c r="T1220" s="90"/>
      <c r="U1220" s="90"/>
      <c r="V1220" s="90"/>
      <c r="W1220" s="90"/>
      <c r="X1220" s="90"/>
      <c r="Y1220" s="90"/>
      <c r="Z1220" s="90"/>
      <c r="AA1220" s="90"/>
      <c r="AB1220" s="90"/>
      <c r="AC1220" s="90"/>
      <c r="AD1220" s="90"/>
      <c r="AE1220" s="90"/>
      <c r="AF1220" s="90"/>
      <c r="AG1220" s="90"/>
      <c r="AH1220" s="90"/>
      <c r="AI1220" s="90"/>
      <c r="AJ1220" s="90"/>
      <c r="AK1220" s="90"/>
      <c r="AL1220" s="90"/>
      <c r="AM1220" s="90"/>
      <c r="AN1220" s="90"/>
      <c r="AO1220" s="90"/>
      <c r="AP1220" s="90"/>
      <c r="AQ1220" s="90"/>
      <c r="AR1220" s="90"/>
      <c r="AS1220" s="90"/>
      <c r="AT1220" s="90"/>
      <c r="AU1220" s="90"/>
      <c r="AV1220" s="90"/>
      <c r="AW1220" s="90"/>
      <c r="AX1220" s="90"/>
      <c r="AY1220" s="90"/>
      <c r="AZ1220" s="90"/>
      <c r="BA1220" s="90"/>
      <c r="BB1220" s="90"/>
      <c r="BC1220" s="90"/>
      <c r="BD1220" s="90"/>
      <c r="BE1220" s="90"/>
      <c r="BF1220" s="90"/>
      <c r="BG1220" s="90"/>
      <c r="BH1220" s="90"/>
      <c r="BI1220" s="90"/>
      <c r="BJ1220" s="90"/>
      <c r="BK1220" s="90"/>
      <c r="BL1220" s="90"/>
      <c r="BM1220" s="90"/>
      <c r="BN1220" s="90"/>
      <c r="BO1220" s="90"/>
      <c r="BP1220" s="90"/>
      <c r="BQ1220" s="90"/>
      <c r="BR1220" s="90"/>
      <c r="BS1220" s="90"/>
      <c r="BT1220" s="90"/>
      <c r="BU1220" s="90"/>
      <c r="BV1220" s="90"/>
      <c r="BW1220" s="90"/>
      <c r="BX1220" s="90"/>
      <c r="BY1220" s="90"/>
      <c r="BZ1220" s="90"/>
      <c r="CA1220" s="90"/>
    </row>
    <row r="1221" spans="1:79" s="35" customFormat="1" x14ac:dyDescent="0.2">
      <c r="A1221" s="150"/>
      <c r="B1221" s="87"/>
      <c r="C1221" s="87"/>
      <c r="D1221" s="131"/>
      <c r="E1221" s="160"/>
      <c r="F1221" s="91"/>
      <c r="G1221" s="91"/>
      <c r="H1221" s="91"/>
      <c r="I1221" s="91"/>
      <c r="J1221" s="91"/>
      <c r="K1221" s="91"/>
      <c r="L1221" s="91"/>
      <c r="M1221" s="91"/>
      <c r="N1221" s="91"/>
      <c r="O1221" s="91"/>
      <c r="P1221" s="91"/>
      <c r="Q1221" s="91"/>
      <c r="R1221" s="91"/>
      <c r="S1221" s="91"/>
      <c r="T1221" s="91"/>
      <c r="U1221" s="91"/>
      <c r="V1221" s="91"/>
      <c r="W1221" s="91"/>
      <c r="X1221" s="91"/>
      <c r="Y1221" s="91"/>
      <c r="Z1221" s="91"/>
      <c r="AA1221" s="91"/>
      <c r="AB1221" s="91"/>
      <c r="AC1221" s="91"/>
      <c r="AD1221" s="91"/>
      <c r="AE1221" s="91"/>
      <c r="AF1221" s="91"/>
      <c r="AG1221" s="91"/>
      <c r="AH1221" s="91"/>
      <c r="AI1221" s="91"/>
      <c r="AJ1221" s="91"/>
      <c r="AK1221" s="91"/>
      <c r="AL1221" s="91"/>
      <c r="AM1221" s="91"/>
      <c r="AN1221" s="91"/>
      <c r="AO1221" s="91"/>
      <c r="AP1221" s="91"/>
      <c r="AQ1221" s="91"/>
      <c r="AR1221" s="91"/>
      <c r="AS1221" s="91"/>
      <c r="AT1221" s="91"/>
      <c r="AU1221" s="91"/>
      <c r="AV1221" s="91"/>
      <c r="AW1221" s="91"/>
      <c r="AX1221" s="91"/>
      <c r="AY1221" s="91"/>
      <c r="AZ1221" s="91"/>
      <c r="BA1221" s="91"/>
      <c r="BB1221" s="91"/>
      <c r="BC1221" s="91"/>
      <c r="BD1221" s="91"/>
      <c r="BE1221" s="91"/>
      <c r="BF1221" s="91"/>
      <c r="BG1221" s="91"/>
      <c r="BH1221" s="91"/>
      <c r="BI1221" s="91"/>
      <c r="BJ1221" s="91"/>
      <c r="BK1221" s="91"/>
      <c r="BL1221" s="91"/>
      <c r="BM1221" s="91"/>
      <c r="BN1221" s="91"/>
      <c r="BO1221" s="91"/>
      <c r="BP1221" s="91"/>
      <c r="BQ1221" s="91"/>
      <c r="BR1221" s="91"/>
      <c r="BS1221" s="91"/>
      <c r="BT1221" s="91"/>
      <c r="BU1221" s="91"/>
      <c r="BV1221" s="91"/>
      <c r="BW1221" s="91"/>
      <c r="BX1221" s="91"/>
      <c r="BY1221" s="91"/>
      <c r="BZ1221" s="91"/>
      <c r="CA1221" s="91"/>
    </row>
    <row r="1222" spans="1:79" s="35" customFormat="1" x14ac:dyDescent="0.2">
      <c r="A1222" s="150"/>
      <c r="B1222" s="87"/>
      <c r="C1222" s="87"/>
      <c r="D1222" s="131"/>
      <c r="E1222" s="160"/>
      <c r="F1222" s="91"/>
      <c r="G1222" s="91"/>
      <c r="H1222" s="91"/>
      <c r="I1222" s="91"/>
      <c r="J1222" s="91"/>
      <c r="K1222" s="91"/>
      <c r="L1222" s="91"/>
      <c r="M1222" s="91"/>
      <c r="N1222" s="91"/>
      <c r="O1222" s="91"/>
      <c r="P1222" s="91"/>
      <c r="Q1222" s="91"/>
      <c r="R1222" s="91"/>
      <c r="S1222" s="91"/>
      <c r="T1222" s="91"/>
      <c r="U1222" s="91"/>
      <c r="V1222" s="91"/>
      <c r="W1222" s="91"/>
      <c r="X1222" s="91"/>
      <c r="Y1222" s="91"/>
      <c r="Z1222" s="91"/>
      <c r="AA1222" s="91"/>
      <c r="AB1222" s="91"/>
      <c r="AC1222" s="91"/>
      <c r="AD1222" s="91"/>
      <c r="AE1222" s="91"/>
      <c r="AF1222" s="91"/>
      <c r="AG1222" s="91"/>
      <c r="AH1222" s="91"/>
      <c r="AI1222" s="91"/>
      <c r="AJ1222" s="91"/>
      <c r="AK1222" s="91"/>
      <c r="AL1222" s="91"/>
      <c r="AM1222" s="91"/>
      <c r="AN1222" s="91"/>
      <c r="AO1222" s="91"/>
      <c r="AP1222" s="91"/>
      <c r="AQ1222" s="91"/>
      <c r="AR1222" s="91"/>
      <c r="AS1222" s="91"/>
      <c r="AT1222" s="91"/>
      <c r="AU1222" s="91"/>
      <c r="AV1222" s="91"/>
      <c r="AW1222" s="91"/>
      <c r="AX1222" s="91"/>
      <c r="AY1222" s="91"/>
      <c r="AZ1222" s="91"/>
      <c r="BA1222" s="91"/>
      <c r="BB1222" s="91"/>
      <c r="BC1222" s="91"/>
      <c r="BD1222" s="91"/>
      <c r="BE1222" s="91"/>
      <c r="BF1222" s="91"/>
      <c r="BG1222" s="91"/>
      <c r="BH1222" s="91"/>
      <c r="BI1222" s="91"/>
      <c r="BJ1222" s="91"/>
      <c r="BK1222" s="91"/>
      <c r="BL1222" s="91"/>
      <c r="BM1222" s="91"/>
      <c r="BN1222" s="91"/>
      <c r="BO1222" s="91"/>
      <c r="BP1222" s="91"/>
      <c r="BQ1222" s="91"/>
      <c r="BR1222" s="91"/>
      <c r="BS1222" s="91"/>
      <c r="BT1222" s="91"/>
      <c r="BU1222" s="91"/>
      <c r="BV1222" s="91"/>
      <c r="BW1222" s="91"/>
      <c r="BX1222" s="91"/>
      <c r="BY1222" s="91"/>
      <c r="BZ1222" s="91"/>
      <c r="CA1222" s="91"/>
    </row>
    <row r="1223" spans="1:79" s="35" customFormat="1" x14ac:dyDescent="0.2">
      <c r="A1223" s="150"/>
      <c r="B1223" s="87"/>
      <c r="C1223" s="87"/>
      <c r="D1223" s="131"/>
      <c r="E1223" s="160"/>
      <c r="F1223" s="91"/>
      <c r="G1223" s="91"/>
      <c r="H1223" s="91"/>
      <c r="I1223" s="91"/>
      <c r="J1223" s="91"/>
      <c r="K1223" s="91"/>
      <c r="L1223" s="91"/>
      <c r="M1223" s="91"/>
      <c r="N1223" s="91"/>
      <c r="O1223" s="91"/>
      <c r="P1223" s="91"/>
      <c r="Q1223" s="91"/>
      <c r="R1223" s="91"/>
      <c r="S1223" s="91"/>
      <c r="T1223" s="91"/>
      <c r="U1223" s="91"/>
      <c r="V1223" s="91"/>
      <c r="W1223" s="91"/>
      <c r="X1223" s="91"/>
      <c r="Y1223" s="91"/>
      <c r="Z1223" s="91"/>
      <c r="AA1223" s="91"/>
      <c r="AB1223" s="91"/>
      <c r="AC1223" s="91"/>
      <c r="AD1223" s="91"/>
      <c r="AE1223" s="91"/>
      <c r="AF1223" s="91"/>
      <c r="AG1223" s="91"/>
      <c r="AH1223" s="91"/>
      <c r="AI1223" s="91"/>
      <c r="AJ1223" s="91"/>
      <c r="AK1223" s="91"/>
      <c r="AL1223" s="91"/>
      <c r="AM1223" s="91"/>
      <c r="AN1223" s="91"/>
      <c r="AO1223" s="91"/>
      <c r="AP1223" s="91"/>
      <c r="AQ1223" s="91"/>
      <c r="AR1223" s="91"/>
      <c r="AS1223" s="91"/>
      <c r="AT1223" s="91"/>
      <c r="AU1223" s="91"/>
      <c r="AV1223" s="91"/>
      <c r="AW1223" s="91"/>
      <c r="AX1223" s="91"/>
      <c r="AY1223" s="91"/>
      <c r="AZ1223" s="91"/>
      <c r="BA1223" s="91"/>
      <c r="BB1223" s="91"/>
      <c r="BC1223" s="91"/>
      <c r="BD1223" s="91"/>
      <c r="BE1223" s="91"/>
      <c r="BF1223" s="91"/>
      <c r="BG1223" s="91"/>
      <c r="BH1223" s="91"/>
      <c r="BI1223" s="91"/>
      <c r="BJ1223" s="91"/>
      <c r="BK1223" s="91"/>
      <c r="BL1223" s="91"/>
      <c r="BM1223" s="91"/>
      <c r="BN1223" s="91"/>
      <c r="BO1223" s="91"/>
      <c r="BP1223" s="91"/>
      <c r="BQ1223" s="91"/>
      <c r="BR1223" s="91"/>
      <c r="BS1223" s="91"/>
      <c r="BT1223" s="91"/>
      <c r="BU1223" s="91"/>
      <c r="BV1223" s="91"/>
      <c r="BW1223" s="91"/>
      <c r="BX1223" s="91"/>
      <c r="BY1223" s="91"/>
      <c r="BZ1223" s="91"/>
      <c r="CA1223" s="91"/>
    </row>
    <row r="1224" spans="1:79" s="35" customFormat="1" x14ac:dyDescent="0.2">
      <c r="A1224" s="150"/>
      <c r="B1224" s="87"/>
      <c r="C1224" s="87"/>
      <c r="D1224" s="131"/>
      <c r="E1224" s="160"/>
      <c r="F1224" s="91"/>
      <c r="G1224" s="91"/>
      <c r="H1224" s="91"/>
      <c r="I1224" s="91"/>
      <c r="J1224" s="91"/>
      <c r="K1224" s="91"/>
      <c r="L1224" s="91"/>
      <c r="M1224" s="91"/>
      <c r="N1224" s="91"/>
      <c r="O1224" s="91"/>
      <c r="P1224" s="91"/>
      <c r="Q1224" s="91"/>
      <c r="R1224" s="91"/>
      <c r="S1224" s="91"/>
      <c r="T1224" s="91"/>
      <c r="U1224" s="91"/>
      <c r="V1224" s="91"/>
      <c r="W1224" s="91"/>
      <c r="X1224" s="91"/>
      <c r="Y1224" s="91"/>
      <c r="Z1224" s="91"/>
      <c r="AA1224" s="91"/>
      <c r="AB1224" s="91"/>
      <c r="AC1224" s="91"/>
      <c r="AD1224" s="91"/>
      <c r="AE1224" s="91"/>
      <c r="AF1224" s="91"/>
      <c r="AG1224" s="91"/>
      <c r="AH1224" s="91"/>
      <c r="AI1224" s="91"/>
      <c r="AJ1224" s="91"/>
      <c r="AK1224" s="91"/>
      <c r="AL1224" s="91"/>
      <c r="AM1224" s="91"/>
      <c r="AN1224" s="91"/>
      <c r="AO1224" s="91"/>
      <c r="AP1224" s="91"/>
      <c r="AQ1224" s="91"/>
      <c r="AR1224" s="91"/>
      <c r="AS1224" s="91"/>
      <c r="AT1224" s="91"/>
      <c r="AU1224" s="91"/>
      <c r="AV1224" s="91"/>
      <c r="AW1224" s="91"/>
      <c r="AX1224" s="91"/>
      <c r="AY1224" s="91"/>
      <c r="AZ1224" s="91"/>
      <c r="BA1224" s="91"/>
      <c r="BB1224" s="91"/>
      <c r="BC1224" s="91"/>
      <c r="BD1224" s="91"/>
      <c r="BE1224" s="91"/>
      <c r="BF1224" s="91"/>
      <c r="BG1224" s="91"/>
      <c r="BH1224" s="91"/>
      <c r="BI1224" s="91"/>
      <c r="BJ1224" s="91"/>
      <c r="BK1224" s="91"/>
      <c r="BL1224" s="91"/>
      <c r="BM1224" s="91"/>
      <c r="BN1224" s="91"/>
      <c r="BO1224" s="91"/>
      <c r="BP1224" s="91"/>
      <c r="BQ1224" s="91"/>
      <c r="BR1224" s="91"/>
      <c r="BS1224" s="91"/>
      <c r="BT1224" s="91"/>
      <c r="BU1224" s="91"/>
      <c r="BV1224" s="91"/>
      <c r="BW1224" s="91"/>
      <c r="BX1224" s="91"/>
      <c r="BY1224" s="91"/>
      <c r="BZ1224" s="91"/>
      <c r="CA1224" s="91"/>
    </row>
    <row r="1225" spans="1:79" s="35" customFormat="1" x14ac:dyDescent="0.2">
      <c r="A1225" s="150"/>
      <c r="B1225" s="87"/>
      <c r="C1225" s="87"/>
      <c r="D1225" s="131"/>
      <c r="E1225" s="160"/>
      <c r="F1225" s="91"/>
      <c r="G1225" s="91"/>
      <c r="H1225" s="91"/>
      <c r="I1225" s="91"/>
      <c r="J1225" s="91"/>
      <c r="K1225" s="91"/>
      <c r="L1225" s="91"/>
      <c r="M1225" s="91"/>
      <c r="N1225" s="91"/>
      <c r="O1225" s="91"/>
      <c r="P1225" s="91"/>
      <c r="Q1225" s="91"/>
      <c r="R1225" s="91"/>
      <c r="S1225" s="91"/>
      <c r="T1225" s="91"/>
      <c r="U1225" s="91"/>
      <c r="V1225" s="91"/>
      <c r="W1225" s="91"/>
      <c r="X1225" s="91"/>
      <c r="Y1225" s="91"/>
      <c r="Z1225" s="91"/>
      <c r="AA1225" s="91"/>
      <c r="AB1225" s="91"/>
      <c r="AC1225" s="91"/>
      <c r="AD1225" s="91"/>
      <c r="AE1225" s="91"/>
      <c r="AF1225" s="91"/>
      <c r="AG1225" s="91"/>
      <c r="AH1225" s="91"/>
      <c r="AI1225" s="91"/>
      <c r="AJ1225" s="91"/>
      <c r="AK1225" s="91"/>
      <c r="AL1225" s="91"/>
      <c r="AM1225" s="91"/>
      <c r="AN1225" s="91"/>
      <c r="AO1225" s="91"/>
      <c r="AP1225" s="91"/>
      <c r="AQ1225" s="91"/>
      <c r="AR1225" s="91"/>
      <c r="AS1225" s="91"/>
      <c r="AT1225" s="91"/>
      <c r="AU1225" s="91"/>
      <c r="AV1225" s="91"/>
      <c r="AW1225" s="91"/>
      <c r="AX1225" s="91"/>
      <c r="AY1225" s="91"/>
      <c r="AZ1225" s="91"/>
      <c r="BA1225" s="91"/>
      <c r="BB1225" s="91"/>
      <c r="BC1225" s="91"/>
      <c r="BD1225" s="91"/>
      <c r="BE1225" s="91"/>
      <c r="BF1225" s="91"/>
      <c r="BG1225" s="91"/>
      <c r="BH1225" s="91"/>
      <c r="BI1225" s="91"/>
      <c r="BJ1225" s="91"/>
      <c r="BK1225" s="91"/>
      <c r="BL1225" s="91"/>
      <c r="BM1225" s="91"/>
      <c r="BN1225" s="91"/>
      <c r="BO1225" s="91"/>
      <c r="BP1225" s="91"/>
      <c r="BQ1225" s="91"/>
      <c r="BR1225" s="91"/>
      <c r="BS1225" s="91"/>
      <c r="BT1225" s="91"/>
      <c r="BU1225" s="91"/>
      <c r="BV1225" s="91"/>
      <c r="BW1225" s="91"/>
      <c r="BX1225" s="91"/>
      <c r="BY1225" s="91"/>
      <c r="BZ1225" s="91"/>
      <c r="CA1225" s="91"/>
    </row>
  </sheetData>
  <autoFilter ref="A1:CA1"/>
  <sortState ref="A1:CB174">
    <sortCondition descending="1" ref="D1:D174"/>
  </sortState>
  <hyperlinks>
    <hyperlink ref="E15" r:id="rId1"/>
    <hyperlink ref="E12" r:id="rId2"/>
    <hyperlink ref="E74" r:id="rId3"/>
    <hyperlink ref="E164" r:id="rId4"/>
    <hyperlink ref="E70" r:id="rId5"/>
    <hyperlink ref="E36" r:id="rId6"/>
    <hyperlink ref="E147" r:id="rId7"/>
    <hyperlink ref="E45" r:id="rId8"/>
    <hyperlink ref="E150" r:id="rId9"/>
    <hyperlink ref="E163" r:id="rId10"/>
    <hyperlink ref="E55" r:id="rId11"/>
    <hyperlink ref="E127" r:id="rId12"/>
    <hyperlink ref="E130" r:id="rId13"/>
    <hyperlink ref="E29" r:id="rId14"/>
    <hyperlink ref="E134" r:id="rId15"/>
    <hyperlink ref="E38" r:id="rId16"/>
    <hyperlink ref="E160" r:id="rId17"/>
    <hyperlink ref="E64" r:id="rId18"/>
    <hyperlink ref="E5" r:id="rId19"/>
    <hyperlink ref="E41" r:id="rId20"/>
    <hyperlink ref="E20" r:id="rId21"/>
    <hyperlink ref="E6" r:id="rId22"/>
    <hyperlink ref="E22" r:id="rId23"/>
    <hyperlink ref="E56" r:id="rId24"/>
    <hyperlink ref="E63" r:id="rId25"/>
    <hyperlink ref="E113" r:id="rId26"/>
    <hyperlink ref="E4" r:id="rId27"/>
    <hyperlink ref="E106" r:id="rId28"/>
    <hyperlink ref="E13" r:id="rId29"/>
    <hyperlink ref="E24" r:id="rId30"/>
    <hyperlink ref="E143" r:id="rId31"/>
    <hyperlink ref="E34" r:id="rId32"/>
    <hyperlink ref="E67" r:id="rId33"/>
    <hyperlink ref="E81" r:id="rId34"/>
    <hyperlink ref="E86" r:id="rId35"/>
    <hyperlink ref="E26" r:id="rId36"/>
    <hyperlink ref="E88" r:id="rId37"/>
    <hyperlink ref="E169" r:id="rId38"/>
    <hyperlink ref="E44" r:id="rId39"/>
    <hyperlink ref="E83" r:id="rId40"/>
    <hyperlink ref="E90" r:id="rId41"/>
    <hyperlink ref="E14" r:id="rId42"/>
    <hyperlink ref="E35" r:id="rId43"/>
    <hyperlink ref="E135" r:id="rId44"/>
    <hyperlink ref="E42" r:id="rId45"/>
    <hyperlink ref="E122" r:id="rId46"/>
    <hyperlink ref="E152" r:id="rId47"/>
    <hyperlink ref="E37" r:id="rId48"/>
    <hyperlink ref="E151" r:id="rId49"/>
    <hyperlink ref="E11" r:id="rId50"/>
    <hyperlink ref="E30" r:id="rId51"/>
    <hyperlink ref="E161" r:id="rId52"/>
    <hyperlink ref="E85" r:id="rId53"/>
    <hyperlink ref="E94" r:id="rId54"/>
    <hyperlink ref="E7" r:id="rId55"/>
    <hyperlink ref="E95" r:id="rId56"/>
    <hyperlink ref="E76" r:id="rId57"/>
    <hyperlink ref="E66" r:id="rId58"/>
    <hyperlink ref="E39" r:id="rId59"/>
    <hyperlink ref="E50" r:id="rId60"/>
    <hyperlink ref="E126" r:id="rId61"/>
    <hyperlink ref="E25" r:id="rId62"/>
    <hyperlink ref="E93" r:id="rId63"/>
    <hyperlink ref="E155" r:id="rId64"/>
    <hyperlink ref="E118" r:id="rId65"/>
    <hyperlink ref="E168" r:id="rId66"/>
    <hyperlink ref="E119" r:id="rId67"/>
    <hyperlink ref="E68" r:id="rId68"/>
    <hyperlink ref="E69" r:id="rId69"/>
    <hyperlink ref="E110" r:id="rId70"/>
    <hyperlink ref="E105" r:id="rId71"/>
    <hyperlink ref="E171" r:id="rId72"/>
    <hyperlink ref="E158" r:id="rId73"/>
    <hyperlink ref="E57" r:id="rId74"/>
    <hyperlink ref="E116" r:id="rId75"/>
    <hyperlink ref="E133" r:id="rId76"/>
    <hyperlink ref="E96" r:id="rId77"/>
    <hyperlink ref="E9" r:id="rId78"/>
    <hyperlink ref="E141" r:id="rId79"/>
    <hyperlink ref="E146" r:id="rId80"/>
    <hyperlink ref="E115" r:id="rId81"/>
    <hyperlink ref="E16" r:id="rId82"/>
    <hyperlink ref="E77" r:id="rId83"/>
    <hyperlink ref="E145" r:id="rId84"/>
    <hyperlink ref="E97" r:id="rId85"/>
    <hyperlink ref="E19" r:id="rId86"/>
    <hyperlink ref="E53" r:id="rId87"/>
    <hyperlink ref="E139" r:id="rId88"/>
    <hyperlink ref="E159" r:id="rId89"/>
    <hyperlink ref="E73" r:id="rId90"/>
    <hyperlink ref="E138" r:id="rId91"/>
    <hyperlink ref="E28" r:id="rId92"/>
    <hyperlink ref="E142" r:id="rId93"/>
    <hyperlink ref="E40" r:id="rId94"/>
    <hyperlink ref="E114" r:id="rId95"/>
    <hyperlink ref="E60" r:id="rId96"/>
    <hyperlink ref="E65" r:id="rId97"/>
    <hyperlink ref="E2" r:id="rId98"/>
    <hyperlink ref="E87" r:id="rId99"/>
    <hyperlink ref="E8" r:id="rId100"/>
    <hyperlink ref="E121" r:id="rId101"/>
    <hyperlink ref="E62" r:id="rId102"/>
    <hyperlink ref="E59" r:id="rId103"/>
    <hyperlink ref="E112" r:id="rId104"/>
    <hyperlink ref="E136" r:id="rId105"/>
    <hyperlink ref="E91" r:id="rId106"/>
    <hyperlink ref="E92" r:id="rId107"/>
    <hyperlink ref="E101" r:id="rId108"/>
    <hyperlink ref="E21" r:id="rId109"/>
    <hyperlink ref="E23" r:id="rId110"/>
    <hyperlink ref="E43" r:id="rId111"/>
    <hyperlink ref="E18" r:id="rId112"/>
    <hyperlink ref="E140" r:id="rId113"/>
    <hyperlink ref="E46" r:id="rId114"/>
    <hyperlink ref="E71" r:id="rId115"/>
    <hyperlink ref="E111" r:id="rId116"/>
    <hyperlink ref="E103" r:id="rId117"/>
    <hyperlink ref="E123" r:id="rId118"/>
    <hyperlink ref="E61" r:id="rId119"/>
    <hyperlink ref="E107" r:id="rId120"/>
    <hyperlink ref="E165" r:id="rId121"/>
    <hyperlink ref="E48" r:id="rId122"/>
    <hyperlink ref="E104" r:id="rId123"/>
    <hyperlink ref="E79" r:id="rId124"/>
    <hyperlink ref="E10" r:id="rId125"/>
    <hyperlink ref="E109" r:id="rId126"/>
    <hyperlink ref="E17" r:id="rId127"/>
    <hyperlink ref="E82" r:id="rId128"/>
    <hyperlink ref="E128" r:id="rId129"/>
    <hyperlink ref="E52" r:id="rId130"/>
    <hyperlink ref="E166" r:id="rId131"/>
    <hyperlink ref="E137" r:id="rId132"/>
    <hyperlink ref="E172" r:id="rId133"/>
    <hyperlink ref="E100" r:id="rId134"/>
    <hyperlink ref="E157" r:id="rId135"/>
    <hyperlink ref="E170" r:id="rId136"/>
    <hyperlink ref="E120" r:id="rId137"/>
    <hyperlink ref="E98" r:id="rId138"/>
    <hyperlink ref="E173" r:id="rId139"/>
    <hyperlink ref="E125" r:id="rId140"/>
    <hyperlink ref="E148" r:id="rId141"/>
    <hyperlink ref="E78" r:id="rId142"/>
    <hyperlink ref="E131" r:id="rId143"/>
    <hyperlink ref="E32" r:id="rId144"/>
    <hyperlink ref="E149" r:id="rId145"/>
    <hyperlink ref="E124" r:id="rId146"/>
    <hyperlink ref="E33" r:id="rId147"/>
    <hyperlink ref="E132" r:id="rId148"/>
    <hyperlink ref="E89" r:id="rId149"/>
    <hyperlink ref="E84" r:id="rId150"/>
    <hyperlink ref="E51" r:id="rId151"/>
    <hyperlink ref="E102" r:id="rId152"/>
    <hyperlink ref="E49" r:id="rId153"/>
    <hyperlink ref="E174" r:id="rId154"/>
    <hyperlink ref="E99" r:id="rId155"/>
    <hyperlink ref="E27" r:id="rId156"/>
    <hyperlink ref="E31" r:id="rId157"/>
    <hyperlink ref="E129" r:id="rId158"/>
    <hyperlink ref="E156" r:id="rId159"/>
    <hyperlink ref="E162" r:id="rId160"/>
    <hyperlink ref="E153" r:id="rId161"/>
    <hyperlink ref="E154" r:id="rId162"/>
    <hyperlink ref="E167" r:id="rId163"/>
    <hyperlink ref="E117" r:id="rId164"/>
    <hyperlink ref="E58" r:id="rId165"/>
    <hyperlink ref="E144" r:id="rId166"/>
    <hyperlink ref="E75" r:id="rId167"/>
    <hyperlink ref="E108" r:id="rId168"/>
    <hyperlink ref="E80" r:id="rId169"/>
    <hyperlink ref="E72" r:id="rId170"/>
    <hyperlink ref="E47" r:id="rId171"/>
    <hyperlink ref="E3" r:id="rId172"/>
  </hyperlinks>
  <pageMargins left="0.7" right="0.7" top="0.75" bottom="0.75" header="0.3" footer="0.3"/>
  <pageSetup paperSize="9" orientation="portrait" horizontalDpi="4294967293" verticalDpi="4294967293" r:id="rId1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034"/>
  <sheetViews>
    <sheetView workbookViewId="0"/>
  </sheetViews>
  <sheetFormatPr baseColWidth="10" defaultColWidth="11.42578125" defaultRowHeight="12.75" x14ac:dyDescent="0.2"/>
  <cols>
    <col min="1" max="1" width="42.5703125" style="1" customWidth="1"/>
    <col min="2" max="2" width="7.28515625" style="115" hidden="1" customWidth="1"/>
    <col min="3" max="3" width="9.28515625" style="116" hidden="1" customWidth="1"/>
    <col min="4" max="4" width="7.7109375" style="117" hidden="1" customWidth="1"/>
    <col min="5" max="5" width="7.7109375" style="116" hidden="1" customWidth="1"/>
    <col min="6" max="6" width="7.7109375" style="118" hidden="1" customWidth="1"/>
    <col min="7" max="7" width="7.7109375" style="63" hidden="1" customWidth="1"/>
    <col min="8" max="8" width="7.140625" style="107" hidden="1" customWidth="1"/>
    <col min="9" max="9" width="7.7109375" style="131" customWidth="1"/>
    <col min="10" max="15" width="6.7109375" style="60" hidden="1" customWidth="1"/>
    <col min="16" max="17" width="6.7109375" style="52" hidden="1" customWidth="1"/>
    <col min="18" max="19" width="6.7109375" style="50" hidden="1" customWidth="1"/>
    <col min="20" max="20" width="6.7109375" style="69" hidden="1" customWidth="1"/>
    <col min="21" max="22" width="6.7109375" style="119" hidden="1" customWidth="1"/>
    <col min="23" max="23" width="6.7109375" style="139" hidden="1" customWidth="1"/>
    <col min="24" max="24" width="6.7109375" style="139" customWidth="1"/>
    <col min="25" max="25" width="5.28515625" style="1" customWidth="1"/>
    <col min="26" max="26" width="6.5703125" style="1" customWidth="1"/>
    <col min="27" max="31" width="11.42578125" customWidth="1"/>
  </cols>
  <sheetData>
    <row r="1" spans="1:31" ht="25.5" x14ac:dyDescent="0.2">
      <c r="A1" s="2" t="s">
        <v>9</v>
      </c>
      <c r="B1" s="108" t="s">
        <v>0</v>
      </c>
      <c r="C1" s="109" t="s">
        <v>10</v>
      </c>
      <c r="D1" s="110" t="s">
        <v>6</v>
      </c>
      <c r="E1" s="109" t="s">
        <v>11</v>
      </c>
      <c r="F1" s="111" t="s">
        <v>218</v>
      </c>
      <c r="G1" s="112" t="s">
        <v>227</v>
      </c>
      <c r="H1" s="113" t="s">
        <v>259</v>
      </c>
      <c r="I1" s="140" t="s">
        <v>295</v>
      </c>
      <c r="J1" s="76">
        <v>2009</v>
      </c>
      <c r="K1" s="76">
        <v>2010</v>
      </c>
      <c r="L1" s="76">
        <v>2011</v>
      </c>
      <c r="M1" s="76">
        <v>2012</v>
      </c>
      <c r="N1" s="76">
        <v>2013</v>
      </c>
      <c r="O1" s="76">
        <v>2014</v>
      </c>
      <c r="P1" s="75">
        <v>2015</v>
      </c>
      <c r="Q1" s="75">
        <v>2016</v>
      </c>
      <c r="R1" s="70">
        <v>2017</v>
      </c>
      <c r="S1" s="70">
        <v>2018</v>
      </c>
      <c r="T1" s="64">
        <v>2019</v>
      </c>
      <c r="U1" s="102">
        <v>2020</v>
      </c>
      <c r="V1" s="102">
        <v>2021</v>
      </c>
      <c r="W1" s="133">
        <v>2022</v>
      </c>
      <c r="X1" s="133">
        <v>2023</v>
      </c>
      <c r="Y1" s="2" t="s">
        <v>12</v>
      </c>
      <c r="Z1" s="2" t="s">
        <v>13</v>
      </c>
    </row>
    <row r="2" spans="1:31" x14ac:dyDescent="0.2">
      <c r="A2" s="8" t="s">
        <v>17</v>
      </c>
      <c r="B2" s="28">
        <v>0.31</v>
      </c>
      <c r="C2" s="21">
        <v>0.23499999999999999</v>
      </c>
      <c r="D2" s="33">
        <v>0.47899999999999998</v>
      </c>
      <c r="E2" s="21">
        <v>0.77600000000000002</v>
      </c>
      <c r="F2" s="45">
        <v>0.871</v>
      </c>
      <c r="G2" s="63">
        <v>1</v>
      </c>
      <c r="H2" s="107">
        <v>1</v>
      </c>
      <c r="I2" s="131" t="s">
        <v>2</v>
      </c>
      <c r="J2" s="61"/>
      <c r="K2" s="61"/>
      <c r="L2" s="61"/>
      <c r="M2" s="61"/>
      <c r="N2" s="61">
        <f>1+1+1</f>
        <v>3</v>
      </c>
      <c r="O2" s="61"/>
      <c r="P2" s="46"/>
      <c r="Q2" s="46"/>
      <c r="R2" s="73"/>
      <c r="S2" s="73"/>
      <c r="T2" s="67"/>
      <c r="U2" s="105"/>
      <c r="V2" s="105"/>
      <c r="W2" s="134"/>
      <c r="X2" s="134"/>
      <c r="Y2" s="3">
        <f t="shared" ref="Y2:Y67" si="0">SUM(J2:W2)</f>
        <v>3</v>
      </c>
      <c r="Z2" s="12">
        <f>Y2</f>
        <v>3</v>
      </c>
    </row>
    <row r="3" spans="1:31" x14ac:dyDescent="0.2">
      <c r="A3" s="8" t="s">
        <v>19</v>
      </c>
      <c r="B3" s="28" t="s">
        <v>2</v>
      </c>
      <c r="C3" s="21" t="s">
        <v>2</v>
      </c>
      <c r="D3" s="33" t="s">
        <v>2</v>
      </c>
      <c r="E3" s="21" t="s">
        <v>2</v>
      </c>
      <c r="F3" s="45" t="s">
        <v>2</v>
      </c>
      <c r="G3" s="63" t="s">
        <v>2</v>
      </c>
      <c r="H3" s="107" t="s">
        <v>2</v>
      </c>
      <c r="I3" s="131" t="s">
        <v>2</v>
      </c>
      <c r="J3" s="61"/>
      <c r="K3" s="61"/>
      <c r="L3" s="61"/>
      <c r="M3" s="61"/>
      <c r="N3" s="61"/>
      <c r="O3" s="61">
        <f>1</f>
        <v>1</v>
      </c>
      <c r="P3" s="46"/>
      <c r="Q3" s="46"/>
      <c r="R3" s="73"/>
      <c r="S3" s="73"/>
      <c r="T3" s="67"/>
      <c r="U3" s="105"/>
      <c r="V3" s="105"/>
      <c r="W3" s="134"/>
      <c r="X3" s="134"/>
      <c r="Y3" s="3">
        <f t="shared" si="0"/>
        <v>1</v>
      </c>
      <c r="Z3" s="12">
        <f t="shared" ref="Z3:Z67" si="1">Y3+Z2</f>
        <v>4</v>
      </c>
      <c r="AB3" s="167" t="s">
        <v>223</v>
      </c>
      <c r="AC3" s="167"/>
      <c r="AD3" s="167"/>
      <c r="AE3" s="167"/>
    </row>
    <row r="4" spans="1:31" x14ac:dyDescent="0.2">
      <c r="A4" s="8" t="s">
        <v>20</v>
      </c>
      <c r="B4" s="28" t="s">
        <v>2</v>
      </c>
      <c r="C4" s="21" t="s">
        <v>2</v>
      </c>
      <c r="D4" s="33" t="s">
        <v>2</v>
      </c>
      <c r="E4" s="21" t="s">
        <v>2</v>
      </c>
      <c r="F4" s="45" t="s">
        <v>2</v>
      </c>
      <c r="G4" s="63" t="s">
        <v>2</v>
      </c>
      <c r="H4" s="107" t="s">
        <v>2</v>
      </c>
      <c r="I4" s="131" t="s">
        <v>2</v>
      </c>
      <c r="J4" s="61"/>
      <c r="K4" s="61"/>
      <c r="L4" s="61"/>
      <c r="M4" s="61"/>
      <c r="N4" s="61"/>
      <c r="O4" s="61"/>
      <c r="P4" s="46">
        <f>1</f>
        <v>1</v>
      </c>
      <c r="Q4" s="46"/>
      <c r="R4" s="73"/>
      <c r="S4" s="73"/>
      <c r="T4" s="67"/>
      <c r="U4" s="105"/>
      <c r="V4" s="105"/>
      <c r="W4" s="134"/>
      <c r="X4" s="134"/>
      <c r="Y4" s="3">
        <f t="shared" si="0"/>
        <v>1</v>
      </c>
      <c r="Z4" s="12">
        <f t="shared" si="1"/>
        <v>5</v>
      </c>
      <c r="AB4" s="168" t="s">
        <v>222</v>
      </c>
      <c r="AC4" s="168"/>
      <c r="AD4" s="168"/>
      <c r="AE4" s="168"/>
    </row>
    <row r="5" spans="1:31" x14ac:dyDescent="0.2">
      <c r="A5" s="8" t="s">
        <v>232</v>
      </c>
      <c r="B5" s="28" t="s">
        <v>2</v>
      </c>
      <c r="C5" s="21" t="s">
        <v>2</v>
      </c>
      <c r="D5" s="33" t="s">
        <v>2</v>
      </c>
      <c r="E5" s="21" t="s">
        <v>2</v>
      </c>
      <c r="F5" s="45" t="s">
        <v>2</v>
      </c>
      <c r="G5" s="63" t="s">
        <v>2</v>
      </c>
      <c r="H5" s="107" t="s">
        <v>2</v>
      </c>
      <c r="I5" s="131" t="s">
        <v>2</v>
      </c>
      <c r="J5" s="61"/>
      <c r="K5" s="61"/>
      <c r="L5" s="61"/>
      <c r="M5" s="61"/>
      <c r="N5" s="61"/>
      <c r="O5" s="61"/>
      <c r="P5" s="46"/>
      <c r="Q5" s="46">
        <f>1</f>
        <v>1</v>
      </c>
      <c r="R5" s="73"/>
      <c r="S5" s="73"/>
      <c r="T5" s="67"/>
      <c r="U5" s="105"/>
      <c r="V5" s="105"/>
      <c r="W5" s="134"/>
      <c r="X5" s="134"/>
      <c r="Y5" s="3">
        <f t="shared" si="0"/>
        <v>1</v>
      </c>
      <c r="Z5" s="12">
        <f t="shared" si="1"/>
        <v>6</v>
      </c>
      <c r="AB5" s="181" t="s">
        <v>226</v>
      </c>
      <c r="AC5" s="182"/>
      <c r="AD5" s="182"/>
      <c r="AE5" s="182"/>
    </row>
    <row r="6" spans="1:31" x14ac:dyDescent="0.2">
      <c r="A6" s="38" t="s">
        <v>240</v>
      </c>
      <c r="B6" s="28" t="s">
        <v>2</v>
      </c>
      <c r="C6" s="21" t="s">
        <v>2</v>
      </c>
      <c r="D6" s="33" t="s">
        <v>2</v>
      </c>
      <c r="E6" s="21" t="s">
        <v>2</v>
      </c>
      <c r="F6" s="45" t="s">
        <v>2</v>
      </c>
      <c r="G6" s="63" t="s">
        <v>2</v>
      </c>
      <c r="H6" s="107" t="s">
        <v>2</v>
      </c>
      <c r="I6" s="131" t="s">
        <v>2</v>
      </c>
      <c r="J6" s="61"/>
      <c r="K6" s="61">
        <f>1</f>
        <v>1</v>
      </c>
      <c r="L6" s="61"/>
      <c r="M6" s="61"/>
      <c r="N6" s="61"/>
      <c r="O6" s="61"/>
      <c r="P6" s="46"/>
      <c r="Q6" s="46"/>
      <c r="R6" s="73"/>
      <c r="S6" s="73"/>
      <c r="T6" s="67"/>
      <c r="U6" s="105"/>
      <c r="V6" s="105"/>
      <c r="W6" s="134"/>
      <c r="X6" s="134"/>
      <c r="Y6" s="3">
        <f t="shared" si="0"/>
        <v>1</v>
      </c>
      <c r="Z6" s="12">
        <f t="shared" si="1"/>
        <v>7</v>
      </c>
      <c r="AB6" s="183" t="s">
        <v>244</v>
      </c>
      <c r="AC6" s="182"/>
      <c r="AD6" s="182"/>
      <c r="AE6" s="182"/>
    </row>
    <row r="7" spans="1:31" x14ac:dyDescent="0.2">
      <c r="A7" s="1" t="s">
        <v>26</v>
      </c>
      <c r="B7" s="28">
        <v>0.52800000000000002</v>
      </c>
      <c r="C7" s="21" t="s">
        <v>2</v>
      </c>
      <c r="D7" s="33" t="s">
        <v>2</v>
      </c>
      <c r="E7" s="21" t="s">
        <v>2</v>
      </c>
      <c r="F7" s="45" t="s">
        <v>2</v>
      </c>
      <c r="G7" s="63" t="s">
        <v>2</v>
      </c>
      <c r="H7" s="107" t="s">
        <v>2</v>
      </c>
      <c r="I7" s="131" t="s">
        <v>2</v>
      </c>
      <c r="J7" s="61"/>
      <c r="K7" s="61">
        <f>1</f>
        <v>1</v>
      </c>
      <c r="L7" s="61"/>
      <c r="M7" s="61"/>
      <c r="N7" s="61"/>
      <c r="O7" s="61"/>
      <c r="P7" s="46"/>
      <c r="Q7" s="46"/>
      <c r="R7" s="73"/>
      <c r="S7" s="73"/>
      <c r="T7" s="67"/>
      <c r="U7" s="105"/>
      <c r="V7" s="105"/>
      <c r="W7" s="134"/>
      <c r="X7" s="134"/>
      <c r="Y7" s="3">
        <f t="shared" si="0"/>
        <v>1</v>
      </c>
      <c r="Z7" s="12">
        <f t="shared" si="1"/>
        <v>8</v>
      </c>
      <c r="AB7" s="184" t="s">
        <v>287</v>
      </c>
      <c r="AC7" s="185"/>
      <c r="AD7" s="185"/>
      <c r="AE7" s="185"/>
    </row>
    <row r="8" spans="1:31" x14ac:dyDescent="0.2">
      <c r="A8" s="8" t="s">
        <v>31</v>
      </c>
      <c r="B8" s="28" t="s">
        <v>2</v>
      </c>
      <c r="C8" s="21" t="s">
        <v>2</v>
      </c>
      <c r="D8" s="33" t="s">
        <v>2</v>
      </c>
      <c r="E8" s="21" t="s">
        <v>2</v>
      </c>
      <c r="F8" s="45" t="s">
        <v>2</v>
      </c>
      <c r="G8" s="63" t="s">
        <v>2</v>
      </c>
      <c r="H8" s="107" t="s">
        <v>2</v>
      </c>
      <c r="I8" s="131" t="s">
        <v>2</v>
      </c>
      <c r="J8" s="61"/>
      <c r="K8" s="61"/>
      <c r="L8" s="61"/>
      <c r="M8" s="61">
        <f>1</f>
        <v>1</v>
      </c>
      <c r="N8" s="61"/>
      <c r="O8" s="61"/>
      <c r="P8" s="46"/>
      <c r="Q8" s="46"/>
      <c r="R8" s="73"/>
      <c r="S8" s="73"/>
      <c r="T8" s="67"/>
      <c r="U8" s="105"/>
      <c r="V8" s="105"/>
      <c r="W8" s="134"/>
      <c r="X8" s="134"/>
      <c r="Y8" s="3">
        <f t="shared" si="0"/>
        <v>1</v>
      </c>
      <c r="Z8" s="12">
        <f t="shared" si="1"/>
        <v>9</v>
      </c>
      <c r="AB8" s="169" t="s">
        <v>525</v>
      </c>
      <c r="AC8" s="138"/>
      <c r="AD8" s="138"/>
      <c r="AE8" s="138"/>
    </row>
    <row r="9" spans="1:31" x14ac:dyDescent="0.2">
      <c r="A9" s="1" t="s">
        <v>61</v>
      </c>
      <c r="B9" s="28">
        <v>1.6319999999999999</v>
      </c>
      <c r="C9" s="21" t="s">
        <v>2</v>
      </c>
      <c r="D9" s="33" t="s">
        <v>2</v>
      </c>
      <c r="E9" s="21" t="s">
        <v>2</v>
      </c>
      <c r="F9" s="45" t="s">
        <v>2</v>
      </c>
      <c r="G9" s="63" t="s">
        <v>2</v>
      </c>
      <c r="H9" s="107" t="s">
        <v>2</v>
      </c>
      <c r="I9" s="131" t="s">
        <v>2</v>
      </c>
      <c r="J9" s="61"/>
      <c r="K9" s="61"/>
      <c r="L9" s="61">
        <f>1</f>
        <v>1</v>
      </c>
      <c r="M9" s="61">
        <f>1</f>
        <v>1</v>
      </c>
      <c r="N9" s="61"/>
      <c r="O9" s="61"/>
      <c r="P9" s="46"/>
      <c r="Q9" s="46"/>
      <c r="R9" s="73"/>
      <c r="S9" s="73"/>
      <c r="T9" s="67"/>
      <c r="U9" s="105"/>
      <c r="V9" s="105"/>
      <c r="W9" s="134"/>
      <c r="X9" s="134"/>
      <c r="Y9" s="3">
        <f t="shared" si="0"/>
        <v>2</v>
      </c>
      <c r="Z9" s="12">
        <f t="shared" si="1"/>
        <v>11</v>
      </c>
    </row>
    <row r="10" spans="1:31" x14ac:dyDescent="0.2">
      <c r="A10" s="31" t="s">
        <v>203</v>
      </c>
      <c r="B10" s="28" t="s">
        <v>2</v>
      </c>
      <c r="C10" s="21" t="s">
        <v>2</v>
      </c>
      <c r="D10" s="33" t="s">
        <v>2</v>
      </c>
      <c r="E10" s="21" t="s">
        <v>2</v>
      </c>
      <c r="F10" s="45" t="s">
        <v>2</v>
      </c>
      <c r="G10" s="63" t="s">
        <v>2</v>
      </c>
      <c r="H10" s="107" t="s">
        <v>2</v>
      </c>
      <c r="I10" s="131" t="s">
        <v>2</v>
      </c>
      <c r="J10" s="61"/>
      <c r="K10" s="61"/>
      <c r="L10" s="61"/>
      <c r="M10" s="61"/>
      <c r="N10" s="61"/>
      <c r="O10" s="61"/>
      <c r="P10" s="46"/>
      <c r="Q10" s="46">
        <f>1</f>
        <v>1</v>
      </c>
      <c r="R10" s="73"/>
      <c r="S10" s="73"/>
      <c r="T10" s="67"/>
      <c r="U10" s="105"/>
      <c r="V10" s="105"/>
      <c r="W10" s="134"/>
      <c r="X10" s="134"/>
      <c r="Y10" s="3">
        <f t="shared" si="0"/>
        <v>1</v>
      </c>
      <c r="Z10" s="12">
        <f t="shared" si="1"/>
        <v>12</v>
      </c>
    </row>
    <row r="11" spans="1:31" x14ac:dyDescent="0.2">
      <c r="A11" s="8" t="s">
        <v>294</v>
      </c>
      <c r="B11" s="28"/>
      <c r="C11" s="21"/>
      <c r="D11" s="33"/>
      <c r="E11" s="21"/>
      <c r="F11" s="45"/>
      <c r="G11" s="63" t="s">
        <v>2</v>
      </c>
      <c r="H11" s="107" t="s">
        <v>2</v>
      </c>
      <c r="I11" s="131" t="s">
        <v>2</v>
      </c>
      <c r="J11" s="61"/>
      <c r="K11" s="61"/>
      <c r="L11" s="61"/>
      <c r="M11" s="61"/>
      <c r="N11" s="61"/>
      <c r="O11" s="61"/>
      <c r="P11" s="46"/>
      <c r="Q11" s="46"/>
      <c r="R11" s="73"/>
      <c r="S11" s="73"/>
      <c r="T11" s="67"/>
      <c r="U11" s="105"/>
      <c r="V11" s="105">
        <f>1+1</f>
        <v>2</v>
      </c>
      <c r="W11" s="134">
        <f>1</f>
        <v>1</v>
      </c>
      <c r="X11" s="134"/>
      <c r="Y11" s="3">
        <f t="shared" si="0"/>
        <v>3</v>
      </c>
      <c r="Z11" s="12">
        <f t="shared" si="1"/>
        <v>15</v>
      </c>
    </row>
    <row r="12" spans="1:31" x14ac:dyDescent="0.2">
      <c r="A12" s="8" t="s">
        <v>318</v>
      </c>
      <c r="B12" s="28"/>
      <c r="C12" s="21"/>
      <c r="D12" s="33"/>
      <c r="E12" s="21"/>
      <c r="F12" s="45"/>
      <c r="H12" s="107" t="s">
        <v>2</v>
      </c>
      <c r="I12" s="131" t="s">
        <v>2</v>
      </c>
      <c r="J12" s="61"/>
      <c r="K12" s="61"/>
      <c r="L12" s="61"/>
      <c r="M12" s="61"/>
      <c r="N12" s="61"/>
      <c r="O12" s="61"/>
      <c r="P12" s="46"/>
      <c r="Q12" s="46"/>
      <c r="R12" s="73"/>
      <c r="S12" s="73"/>
      <c r="T12" s="67"/>
      <c r="U12" s="105"/>
      <c r="V12" s="105"/>
      <c r="W12" s="134">
        <f>1</f>
        <v>1</v>
      </c>
      <c r="X12" s="134"/>
      <c r="Y12" s="3">
        <f t="shared" si="0"/>
        <v>1</v>
      </c>
      <c r="Z12" s="12">
        <f t="shared" si="1"/>
        <v>16</v>
      </c>
    </row>
    <row r="13" spans="1:31" x14ac:dyDescent="0.2">
      <c r="A13" s="36" t="s">
        <v>492</v>
      </c>
      <c r="B13" s="28"/>
      <c r="C13" s="21"/>
      <c r="D13" s="33"/>
      <c r="E13" s="21"/>
      <c r="F13" s="45"/>
      <c r="I13" s="131" t="s">
        <v>2</v>
      </c>
      <c r="J13" s="61"/>
      <c r="K13" s="61"/>
      <c r="L13" s="61"/>
      <c r="M13" s="61"/>
      <c r="N13" s="61"/>
      <c r="O13" s="61"/>
      <c r="P13" s="46"/>
      <c r="Q13" s="46"/>
      <c r="R13" s="73"/>
      <c r="S13" s="73"/>
      <c r="T13" s="67"/>
      <c r="U13" s="105"/>
      <c r="V13" s="105"/>
      <c r="W13" s="134"/>
      <c r="X13" s="134">
        <f>1</f>
        <v>1</v>
      </c>
      <c r="Y13" s="3">
        <f t="shared" si="0"/>
        <v>0</v>
      </c>
      <c r="Z13" s="12">
        <f t="shared" si="1"/>
        <v>16</v>
      </c>
    </row>
    <row r="14" spans="1:31" x14ac:dyDescent="0.2">
      <c r="A14" s="8" t="s">
        <v>335</v>
      </c>
      <c r="B14" s="28"/>
      <c r="C14" s="21"/>
      <c r="D14" s="33"/>
      <c r="E14" s="21"/>
      <c r="F14" s="45"/>
      <c r="H14" s="107" t="s">
        <v>2</v>
      </c>
      <c r="I14" s="131" t="s">
        <v>2</v>
      </c>
      <c r="J14" s="61"/>
      <c r="K14" s="61"/>
      <c r="L14" s="61"/>
      <c r="M14" s="61"/>
      <c r="N14" s="61"/>
      <c r="O14" s="61"/>
      <c r="P14" s="46"/>
      <c r="Q14" s="46"/>
      <c r="R14" s="73"/>
      <c r="S14" s="73"/>
      <c r="T14" s="67"/>
      <c r="U14" s="105"/>
      <c r="V14" s="105"/>
      <c r="W14" s="134">
        <f>1</f>
        <v>1</v>
      </c>
      <c r="X14" s="134"/>
      <c r="Y14" s="3">
        <f t="shared" si="0"/>
        <v>1</v>
      </c>
      <c r="Z14" s="12">
        <f t="shared" si="1"/>
        <v>17</v>
      </c>
    </row>
    <row r="15" spans="1:31" x14ac:dyDescent="0.2">
      <c r="A15" s="8" t="s">
        <v>233</v>
      </c>
      <c r="B15" s="28" t="s">
        <v>2</v>
      </c>
      <c r="C15" s="21" t="s">
        <v>2</v>
      </c>
      <c r="D15" s="33" t="s">
        <v>2</v>
      </c>
      <c r="E15" s="21" t="s">
        <v>2</v>
      </c>
      <c r="F15" s="45" t="s">
        <v>2</v>
      </c>
      <c r="G15" s="63" t="s">
        <v>2</v>
      </c>
      <c r="H15" s="107" t="s">
        <v>2</v>
      </c>
      <c r="I15" s="131" t="s">
        <v>2</v>
      </c>
      <c r="J15" s="61"/>
      <c r="K15" s="61"/>
      <c r="L15" s="61"/>
      <c r="M15" s="61"/>
      <c r="N15" s="61"/>
      <c r="O15" s="61"/>
      <c r="P15" s="46"/>
      <c r="Q15" s="46"/>
      <c r="R15" s="73"/>
      <c r="S15" s="73">
        <f>1</f>
        <v>1</v>
      </c>
      <c r="T15" s="67">
        <f>1+1</f>
        <v>2</v>
      </c>
      <c r="U15" s="105"/>
      <c r="V15" s="105">
        <f>1</f>
        <v>1</v>
      </c>
      <c r="W15" s="134">
        <f>1</f>
        <v>1</v>
      </c>
      <c r="X15" s="134">
        <f>1</f>
        <v>1</v>
      </c>
      <c r="Y15" s="3">
        <f t="shared" si="0"/>
        <v>5</v>
      </c>
      <c r="Z15" s="12">
        <f t="shared" si="1"/>
        <v>22</v>
      </c>
    </row>
    <row r="16" spans="1:31" x14ac:dyDescent="0.2">
      <c r="A16" s="1" t="s">
        <v>336</v>
      </c>
      <c r="B16" s="28"/>
      <c r="C16" s="21"/>
      <c r="D16" s="33"/>
      <c r="E16" s="21"/>
      <c r="F16" s="45"/>
      <c r="H16" s="107" t="s">
        <v>2</v>
      </c>
      <c r="I16" s="131" t="s">
        <v>2</v>
      </c>
      <c r="J16" s="61"/>
      <c r="K16" s="61"/>
      <c r="L16" s="61"/>
      <c r="M16" s="61"/>
      <c r="N16" s="61"/>
      <c r="O16" s="61"/>
      <c r="P16" s="46"/>
      <c r="Q16" s="46"/>
      <c r="R16" s="73"/>
      <c r="S16" s="73"/>
      <c r="T16" s="67"/>
      <c r="U16" s="105"/>
      <c r="V16" s="105"/>
      <c r="W16" s="134">
        <f>1</f>
        <v>1</v>
      </c>
      <c r="X16" s="134">
        <f>1</f>
        <v>1</v>
      </c>
      <c r="Y16" s="3">
        <f t="shared" si="0"/>
        <v>1</v>
      </c>
      <c r="Z16" s="12">
        <f t="shared" si="1"/>
        <v>23</v>
      </c>
    </row>
    <row r="17" spans="1:26" x14ac:dyDescent="0.2">
      <c r="A17" s="8" t="s">
        <v>147</v>
      </c>
      <c r="B17" s="28" t="s">
        <v>2</v>
      </c>
      <c r="C17" s="21" t="s">
        <v>2</v>
      </c>
      <c r="D17" s="33" t="s">
        <v>2</v>
      </c>
      <c r="E17" s="21" t="s">
        <v>2</v>
      </c>
      <c r="F17" s="45" t="s">
        <v>2</v>
      </c>
      <c r="G17" s="63" t="s">
        <v>2</v>
      </c>
      <c r="H17" s="107" t="s">
        <v>2</v>
      </c>
      <c r="I17" s="131" t="s">
        <v>2</v>
      </c>
      <c r="J17" s="61">
        <f>1+1</f>
        <v>2</v>
      </c>
      <c r="K17" s="61"/>
      <c r="L17" s="61">
        <f>1</f>
        <v>1</v>
      </c>
      <c r="M17" s="61"/>
      <c r="N17" s="61"/>
      <c r="O17" s="61">
        <f>1+1+1</f>
        <v>3</v>
      </c>
      <c r="P17" s="46">
        <f>1</f>
        <v>1</v>
      </c>
      <c r="Q17" s="46"/>
      <c r="R17" s="73">
        <f>1+1</f>
        <v>2</v>
      </c>
      <c r="S17" s="73">
        <f>1+1+1+1+1+1+1</f>
        <v>7</v>
      </c>
      <c r="T17" s="67">
        <f>4</f>
        <v>4</v>
      </c>
      <c r="U17" s="105">
        <f>1+1</f>
        <v>2</v>
      </c>
      <c r="V17" s="105">
        <f>1</f>
        <v>1</v>
      </c>
      <c r="W17" s="134">
        <f>1</f>
        <v>1</v>
      </c>
      <c r="X17" s="134">
        <f>1+1+1+1</f>
        <v>4</v>
      </c>
      <c r="Y17" s="3">
        <f t="shared" si="0"/>
        <v>24</v>
      </c>
      <c r="Z17" s="12">
        <f t="shared" si="1"/>
        <v>47</v>
      </c>
    </row>
    <row r="18" spans="1:26" x14ac:dyDescent="0.2">
      <c r="A18" s="8" t="s">
        <v>301</v>
      </c>
      <c r="B18" s="28"/>
      <c r="C18" s="21"/>
      <c r="D18" s="33"/>
      <c r="E18" s="21"/>
      <c r="F18" s="45"/>
      <c r="H18" s="107" t="s">
        <v>2</v>
      </c>
      <c r="I18" s="131" t="s">
        <v>2</v>
      </c>
      <c r="J18" s="61"/>
      <c r="K18" s="61"/>
      <c r="L18" s="61"/>
      <c r="M18" s="61"/>
      <c r="N18" s="61"/>
      <c r="O18" s="61"/>
      <c r="P18" s="46"/>
      <c r="Q18" s="46"/>
      <c r="R18" s="73"/>
      <c r="S18" s="73"/>
      <c r="T18" s="67"/>
      <c r="U18" s="105"/>
      <c r="V18" s="105"/>
      <c r="W18" s="134">
        <f>1+1</f>
        <v>2</v>
      </c>
      <c r="X18" s="134"/>
      <c r="Y18" s="3">
        <f t="shared" si="0"/>
        <v>2</v>
      </c>
      <c r="Z18" s="12">
        <f t="shared" si="1"/>
        <v>49</v>
      </c>
    </row>
    <row r="19" spans="1:26" x14ac:dyDescent="0.2">
      <c r="A19" s="8" t="s">
        <v>495</v>
      </c>
      <c r="B19" s="28"/>
      <c r="C19" s="21"/>
      <c r="D19" s="33"/>
      <c r="E19" s="21"/>
      <c r="F19" s="45"/>
      <c r="I19" s="131" t="s">
        <v>2</v>
      </c>
      <c r="J19" s="61"/>
      <c r="K19" s="61"/>
      <c r="L19" s="61"/>
      <c r="M19" s="61"/>
      <c r="N19" s="61"/>
      <c r="O19" s="61"/>
      <c r="P19" s="46"/>
      <c r="Q19" s="46"/>
      <c r="R19" s="73"/>
      <c r="S19" s="73"/>
      <c r="T19" s="67"/>
      <c r="U19" s="105"/>
      <c r="V19" s="105"/>
      <c r="W19" s="134"/>
      <c r="X19" s="134">
        <f>1</f>
        <v>1</v>
      </c>
      <c r="Y19" s="3">
        <f t="shared" si="0"/>
        <v>0</v>
      </c>
      <c r="Z19" s="12">
        <f t="shared" si="1"/>
        <v>49</v>
      </c>
    </row>
    <row r="20" spans="1:26" x14ac:dyDescent="0.2">
      <c r="A20" s="8" t="s">
        <v>317</v>
      </c>
      <c r="B20" s="28"/>
      <c r="C20" s="21"/>
      <c r="D20" s="33"/>
      <c r="E20" s="21"/>
      <c r="F20" s="45"/>
      <c r="H20" s="107" t="s">
        <v>2</v>
      </c>
      <c r="I20" s="131" t="s">
        <v>2</v>
      </c>
      <c r="J20" s="61"/>
      <c r="K20" s="61"/>
      <c r="L20" s="61"/>
      <c r="M20" s="61"/>
      <c r="N20" s="61"/>
      <c r="O20" s="61"/>
      <c r="P20" s="46"/>
      <c r="Q20" s="46"/>
      <c r="R20" s="73"/>
      <c r="S20" s="73"/>
      <c r="T20" s="67"/>
      <c r="U20" s="105"/>
      <c r="V20" s="105"/>
      <c r="W20" s="134">
        <f>1</f>
        <v>1</v>
      </c>
      <c r="X20" s="134"/>
      <c r="Y20" s="3">
        <f t="shared" si="0"/>
        <v>1</v>
      </c>
      <c r="Z20" s="12">
        <f>Y20+Z19</f>
        <v>50</v>
      </c>
    </row>
    <row r="21" spans="1:26" x14ac:dyDescent="0.2">
      <c r="A21" s="123" t="s">
        <v>524</v>
      </c>
      <c r="B21" s="28"/>
      <c r="C21" s="21"/>
      <c r="D21" s="33"/>
      <c r="E21" s="21"/>
      <c r="F21" s="45"/>
      <c r="J21" s="61"/>
      <c r="K21" s="61"/>
      <c r="L21" s="61"/>
      <c r="M21" s="61"/>
      <c r="N21" s="61"/>
      <c r="O21" s="61"/>
      <c r="P21" s="46"/>
      <c r="Q21" s="46"/>
      <c r="R21" s="73"/>
      <c r="S21" s="73"/>
      <c r="T21" s="67"/>
      <c r="U21" s="105"/>
      <c r="V21" s="105"/>
      <c r="W21" s="134"/>
      <c r="X21" s="141">
        <f>SUM(X2:X20)</f>
        <v>8</v>
      </c>
      <c r="Y21" s="3"/>
      <c r="Z21" s="12"/>
    </row>
    <row r="22" spans="1:26" x14ac:dyDescent="0.2">
      <c r="A22" s="8"/>
      <c r="B22" s="28"/>
      <c r="C22" s="21"/>
      <c r="D22" s="33"/>
      <c r="E22" s="21"/>
      <c r="F22" s="45"/>
      <c r="J22" s="61"/>
      <c r="K22" s="61"/>
      <c r="L22" s="61"/>
      <c r="M22" s="61"/>
      <c r="N22" s="61"/>
      <c r="O22" s="61"/>
      <c r="P22" s="46"/>
      <c r="Q22" s="46"/>
      <c r="R22" s="73"/>
      <c r="S22" s="73"/>
      <c r="T22" s="67"/>
      <c r="U22" s="105"/>
      <c r="V22" s="105"/>
      <c r="W22" s="134"/>
      <c r="X22" s="134"/>
      <c r="Y22" s="3"/>
      <c r="Z22" s="12"/>
    </row>
    <row r="23" spans="1:26" x14ac:dyDescent="0.2">
      <c r="A23" s="1" t="s">
        <v>159</v>
      </c>
      <c r="B23" s="28">
        <v>38.597000000000001</v>
      </c>
      <c r="C23" s="21">
        <v>42.350999999999999</v>
      </c>
      <c r="D23" s="33">
        <v>41.456000000000003</v>
      </c>
      <c r="E23" s="21">
        <v>38.137999999999998</v>
      </c>
      <c r="F23" s="45">
        <v>40.137</v>
      </c>
      <c r="G23" s="63">
        <v>41.576999999999998</v>
      </c>
      <c r="H23" s="107">
        <v>42.777999999999999</v>
      </c>
      <c r="I23" s="131">
        <v>69.504000000000005</v>
      </c>
      <c r="J23" s="61"/>
      <c r="K23" s="61">
        <f>1</f>
        <v>1</v>
      </c>
      <c r="L23" s="61">
        <f>1+1</f>
        <v>2</v>
      </c>
      <c r="M23" s="61">
        <f>1+1+1+1</f>
        <v>4</v>
      </c>
      <c r="N23" s="61"/>
      <c r="O23" s="61">
        <f>1+1</f>
        <v>2</v>
      </c>
      <c r="P23" s="46">
        <f>1+1+1</f>
        <v>3</v>
      </c>
      <c r="Q23" s="46">
        <f>1</f>
        <v>1</v>
      </c>
      <c r="R23" s="73">
        <f>1+1</f>
        <v>2</v>
      </c>
      <c r="S23" s="73">
        <f>1</f>
        <v>1</v>
      </c>
      <c r="T23" s="67"/>
      <c r="U23" s="105">
        <f>1</f>
        <v>1</v>
      </c>
      <c r="V23" s="105">
        <f>1</f>
        <v>1</v>
      </c>
      <c r="W23" s="134">
        <f>1</f>
        <v>1</v>
      </c>
      <c r="X23" s="134">
        <f>1</f>
        <v>1</v>
      </c>
      <c r="Y23" s="3">
        <f t="shared" si="0"/>
        <v>19</v>
      </c>
      <c r="Z23" s="12">
        <f>Y23</f>
        <v>19</v>
      </c>
    </row>
    <row r="24" spans="1:26" x14ac:dyDescent="0.2">
      <c r="A24" s="8" t="s">
        <v>180</v>
      </c>
      <c r="B24" s="28">
        <v>31.027000000000001</v>
      </c>
      <c r="C24" s="21">
        <v>31.477</v>
      </c>
      <c r="D24" s="33">
        <v>33.610999999999997</v>
      </c>
      <c r="E24" s="21">
        <v>34.661000000000001</v>
      </c>
      <c r="F24" s="45">
        <v>37.204999999999998</v>
      </c>
      <c r="G24" s="63">
        <v>41.058</v>
      </c>
      <c r="H24" s="107">
        <v>41.844999999999999</v>
      </c>
      <c r="I24" s="131">
        <v>63.798000000000002</v>
      </c>
      <c r="J24" s="61">
        <f>1</f>
        <v>1</v>
      </c>
      <c r="K24" s="61">
        <f>1+1</f>
        <v>2</v>
      </c>
      <c r="L24" s="61">
        <f>1</f>
        <v>1</v>
      </c>
      <c r="M24" s="61"/>
      <c r="N24" s="61">
        <f>1</f>
        <v>1</v>
      </c>
      <c r="O24" s="61">
        <f>1+1+1+1</f>
        <v>4</v>
      </c>
      <c r="P24" s="46">
        <f>1</f>
        <v>1</v>
      </c>
      <c r="Q24" s="46">
        <f>1</f>
        <v>1</v>
      </c>
      <c r="R24" s="73">
        <f>1+1</f>
        <v>2</v>
      </c>
      <c r="S24" s="73">
        <f>1+1+1+1</f>
        <v>4</v>
      </c>
      <c r="T24" s="67">
        <f>1+1+1</f>
        <v>3</v>
      </c>
      <c r="U24" s="105">
        <f>1+1</f>
        <v>2</v>
      </c>
      <c r="V24" s="105">
        <f>1+1+1+1</f>
        <v>4</v>
      </c>
      <c r="W24" s="134">
        <f>1+1+1+1</f>
        <v>4</v>
      </c>
      <c r="X24" s="134"/>
      <c r="Y24" s="3">
        <f t="shared" si="0"/>
        <v>30</v>
      </c>
      <c r="Z24" s="12">
        <f t="shared" si="1"/>
        <v>49</v>
      </c>
    </row>
    <row r="25" spans="1:26" x14ac:dyDescent="0.2">
      <c r="A25" s="1" t="s">
        <v>157</v>
      </c>
      <c r="B25" s="28">
        <v>35.209000000000003</v>
      </c>
      <c r="C25" s="21">
        <v>29.648</v>
      </c>
      <c r="D25" s="33">
        <v>29.352</v>
      </c>
      <c r="E25" s="21">
        <v>31.616</v>
      </c>
      <c r="F25" s="45">
        <v>27.959</v>
      </c>
      <c r="G25" s="63">
        <v>27.125</v>
      </c>
      <c r="H25" s="107">
        <v>27.603000000000002</v>
      </c>
      <c r="I25" s="131">
        <v>41.378999999999998</v>
      </c>
      <c r="J25" s="61"/>
      <c r="K25" s="61"/>
      <c r="L25" s="61">
        <f>1</f>
        <v>1</v>
      </c>
      <c r="M25" s="61"/>
      <c r="N25" s="61"/>
      <c r="O25" s="61"/>
      <c r="P25" s="46">
        <f>1</f>
        <v>1</v>
      </c>
      <c r="Q25" s="46"/>
      <c r="R25" s="73">
        <f>1</f>
        <v>1</v>
      </c>
      <c r="S25" s="73">
        <f>1+1</f>
        <v>2</v>
      </c>
      <c r="T25" s="67"/>
      <c r="U25" s="105"/>
      <c r="V25" s="105"/>
      <c r="W25" s="134">
        <f>1</f>
        <v>1</v>
      </c>
      <c r="X25" s="134"/>
      <c r="Y25" s="3">
        <f t="shared" si="0"/>
        <v>6</v>
      </c>
      <c r="Z25" s="12">
        <f t="shared" si="1"/>
        <v>55</v>
      </c>
    </row>
    <row r="26" spans="1:26" x14ac:dyDescent="0.2">
      <c r="A26" s="8" t="s">
        <v>156</v>
      </c>
      <c r="B26" s="28">
        <v>14.472</v>
      </c>
      <c r="C26" s="21">
        <v>15.295</v>
      </c>
      <c r="D26" s="33">
        <v>14.547000000000001</v>
      </c>
      <c r="E26" s="21">
        <v>17.184000000000001</v>
      </c>
      <c r="F26" s="45">
        <v>19.303999999999998</v>
      </c>
      <c r="G26" s="63">
        <v>19.181000000000001</v>
      </c>
      <c r="H26" s="107">
        <v>20.893000000000001</v>
      </c>
      <c r="I26" s="131">
        <v>28.861999999999998</v>
      </c>
      <c r="J26" s="61"/>
      <c r="K26" s="61"/>
      <c r="L26" s="61"/>
      <c r="M26" s="61"/>
      <c r="N26" s="61"/>
      <c r="O26" s="61">
        <f>1</f>
        <v>1</v>
      </c>
      <c r="P26" s="46"/>
      <c r="Q26" s="46"/>
      <c r="R26" s="73"/>
      <c r="S26" s="73"/>
      <c r="T26" s="67"/>
      <c r="U26" s="105"/>
      <c r="V26" s="105">
        <f>1</f>
        <v>1</v>
      </c>
      <c r="W26" s="134"/>
      <c r="X26" s="134">
        <f>1</f>
        <v>1</v>
      </c>
      <c r="Y26" s="3">
        <f t="shared" si="0"/>
        <v>2</v>
      </c>
      <c r="Z26" s="12">
        <f t="shared" si="1"/>
        <v>57</v>
      </c>
    </row>
    <row r="27" spans="1:26" x14ac:dyDescent="0.2">
      <c r="A27" s="8" t="s">
        <v>273</v>
      </c>
      <c r="B27" s="28"/>
      <c r="C27" s="21"/>
      <c r="D27" s="33"/>
      <c r="E27" s="21"/>
      <c r="F27" s="45"/>
      <c r="G27" s="63">
        <v>13.86</v>
      </c>
      <c r="H27" s="107">
        <v>13.795999999999999</v>
      </c>
      <c r="I27" s="131">
        <v>22.681999999999999</v>
      </c>
      <c r="J27" s="61"/>
      <c r="K27" s="61"/>
      <c r="L27" s="61"/>
      <c r="M27" s="61"/>
      <c r="N27" s="61"/>
      <c r="O27" s="61"/>
      <c r="P27" s="46"/>
      <c r="Q27" s="46"/>
      <c r="R27" s="73"/>
      <c r="S27" s="73"/>
      <c r="T27" s="67"/>
      <c r="U27" s="105"/>
      <c r="V27" s="105">
        <f>1</f>
        <v>1</v>
      </c>
      <c r="W27" s="134"/>
      <c r="X27" s="134"/>
      <c r="Y27" s="3">
        <f t="shared" si="0"/>
        <v>1</v>
      </c>
      <c r="Z27" s="12">
        <f t="shared" si="1"/>
        <v>58</v>
      </c>
    </row>
    <row r="28" spans="1:26" x14ac:dyDescent="0.2">
      <c r="A28" s="8" t="s">
        <v>188</v>
      </c>
      <c r="B28" s="28">
        <v>11.808</v>
      </c>
      <c r="C28" s="21">
        <v>13.478999999999999</v>
      </c>
      <c r="D28" s="33">
        <v>12.929</v>
      </c>
      <c r="E28" s="21">
        <v>10.898999999999999</v>
      </c>
      <c r="F28" s="45">
        <v>11.911</v>
      </c>
      <c r="G28" s="63">
        <v>12.148999999999999</v>
      </c>
      <c r="H28" s="107">
        <v>14.416</v>
      </c>
      <c r="I28" s="131">
        <v>22.012</v>
      </c>
      <c r="J28" s="61"/>
      <c r="K28" s="61"/>
      <c r="L28" s="61"/>
      <c r="M28" s="61">
        <f>1+1+1+1</f>
        <v>4</v>
      </c>
      <c r="N28" s="61">
        <f>1+1+1</f>
        <v>3</v>
      </c>
      <c r="O28" s="61"/>
      <c r="P28" s="46">
        <f>1+1</f>
        <v>2</v>
      </c>
      <c r="Q28" s="46">
        <f>1</f>
        <v>1</v>
      </c>
      <c r="R28" s="73">
        <f>1+1+1</f>
        <v>3</v>
      </c>
      <c r="S28" s="73"/>
      <c r="T28" s="67">
        <f>1</f>
        <v>1</v>
      </c>
      <c r="U28" s="105"/>
      <c r="V28" s="105">
        <f>1+1+1</f>
        <v>3</v>
      </c>
      <c r="W28" s="134">
        <f>1+1+1</f>
        <v>3</v>
      </c>
      <c r="X28" s="134">
        <f>1+1</f>
        <v>2</v>
      </c>
      <c r="Y28" s="3">
        <f t="shared" si="0"/>
        <v>20</v>
      </c>
      <c r="Z28" s="12">
        <f t="shared" si="1"/>
        <v>78</v>
      </c>
    </row>
    <row r="29" spans="1:26" x14ac:dyDescent="0.2">
      <c r="A29" s="1" t="s">
        <v>152</v>
      </c>
      <c r="B29" s="28">
        <v>6.1260000000000003</v>
      </c>
      <c r="C29" s="21">
        <v>6.6050000000000004</v>
      </c>
      <c r="D29" s="33">
        <v>6.3369999999999997</v>
      </c>
      <c r="E29" s="21">
        <v>7.1420000000000003</v>
      </c>
      <c r="F29" s="45">
        <v>8.827</v>
      </c>
      <c r="G29" s="63">
        <v>9.3260000000000005</v>
      </c>
      <c r="H29" s="107">
        <v>12.084</v>
      </c>
      <c r="I29" s="131">
        <v>21.949000000000002</v>
      </c>
      <c r="J29" s="81">
        <f>1+1</f>
        <v>2</v>
      </c>
      <c r="K29" s="61">
        <f>1</f>
        <v>1</v>
      </c>
      <c r="L29" s="61">
        <f>1+1</f>
        <v>2</v>
      </c>
      <c r="M29" s="61">
        <f>1</f>
        <v>1</v>
      </c>
      <c r="N29" s="61">
        <f>1</f>
        <v>1</v>
      </c>
      <c r="O29" s="61">
        <f>1+1</f>
        <v>2</v>
      </c>
      <c r="P29" s="46">
        <f>1</f>
        <v>1</v>
      </c>
      <c r="Q29" s="46">
        <f>1</f>
        <v>1</v>
      </c>
      <c r="R29" s="73"/>
      <c r="S29" s="73"/>
      <c r="T29" s="67"/>
      <c r="U29" s="105">
        <f>1+1+1</f>
        <v>3</v>
      </c>
      <c r="V29" s="105">
        <f>1</f>
        <v>1</v>
      </c>
      <c r="W29" s="134">
        <f>1</f>
        <v>1</v>
      </c>
      <c r="X29" s="134"/>
      <c r="Y29" s="3">
        <f t="shared" si="0"/>
        <v>16</v>
      </c>
      <c r="Z29" s="12">
        <f t="shared" si="1"/>
        <v>94</v>
      </c>
    </row>
    <row r="30" spans="1:26" x14ac:dyDescent="0.2">
      <c r="A30" s="1" t="s">
        <v>486</v>
      </c>
      <c r="B30" s="28"/>
      <c r="C30" s="21"/>
      <c r="D30" s="33"/>
      <c r="E30" s="21"/>
      <c r="F30" s="45"/>
      <c r="I30" s="131">
        <v>21.530999999999999</v>
      </c>
      <c r="J30" s="61"/>
      <c r="K30" s="61"/>
      <c r="L30" s="61"/>
      <c r="M30" s="61"/>
      <c r="N30" s="61"/>
      <c r="O30" s="61"/>
      <c r="P30" s="46"/>
      <c r="Q30" s="46"/>
      <c r="R30" s="73"/>
      <c r="S30" s="73"/>
      <c r="T30" s="67"/>
      <c r="U30" s="105"/>
      <c r="V30" s="105"/>
      <c r="W30" s="134"/>
      <c r="X30" s="134">
        <f>1</f>
        <v>1</v>
      </c>
      <c r="Y30" s="3">
        <f t="shared" si="0"/>
        <v>0</v>
      </c>
      <c r="Z30" s="12">
        <f t="shared" si="1"/>
        <v>94</v>
      </c>
    </row>
    <row r="31" spans="1:26" x14ac:dyDescent="0.2">
      <c r="A31" s="8" t="s">
        <v>186</v>
      </c>
      <c r="B31" s="28">
        <v>15.388999999999999</v>
      </c>
      <c r="C31" s="21">
        <v>15.353</v>
      </c>
      <c r="D31" s="33">
        <v>16.196000000000002</v>
      </c>
      <c r="E31" s="21">
        <v>16.734999999999999</v>
      </c>
      <c r="F31" s="45">
        <v>15.268000000000001</v>
      </c>
      <c r="G31" s="63">
        <v>15.938000000000001</v>
      </c>
      <c r="H31" s="107">
        <v>14.763999999999999</v>
      </c>
      <c r="I31" s="131">
        <v>20.588999999999999</v>
      </c>
      <c r="J31" s="61">
        <f>1</f>
        <v>1</v>
      </c>
      <c r="K31" s="61">
        <f>1</f>
        <v>1</v>
      </c>
      <c r="L31" s="61"/>
      <c r="M31" s="61"/>
      <c r="N31" s="61">
        <f>1+1</f>
        <v>2</v>
      </c>
      <c r="O31" s="61"/>
      <c r="P31" s="46">
        <f>1+1+1+1</f>
        <v>4</v>
      </c>
      <c r="Q31" s="46">
        <f>1+1+1+1</f>
        <v>4</v>
      </c>
      <c r="R31" s="73"/>
      <c r="S31" s="73">
        <f>1+1+1+1</f>
        <v>4</v>
      </c>
      <c r="T31" s="67"/>
      <c r="U31" s="105">
        <f>1</f>
        <v>1</v>
      </c>
      <c r="V31" s="105">
        <f>1</f>
        <v>1</v>
      </c>
      <c r="W31" s="134">
        <f>1</f>
        <v>1</v>
      </c>
      <c r="X31" s="134">
        <f>1+1</f>
        <v>2</v>
      </c>
      <c r="Y31" s="3">
        <f t="shared" si="0"/>
        <v>19</v>
      </c>
      <c r="Z31" s="12">
        <f t="shared" si="1"/>
        <v>113</v>
      </c>
    </row>
    <row r="32" spans="1:26" x14ac:dyDescent="0.2">
      <c r="A32" s="8" t="s">
        <v>161</v>
      </c>
      <c r="B32" s="28">
        <v>8.2780000000000005</v>
      </c>
      <c r="C32" s="21">
        <v>8.8079999999999998</v>
      </c>
      <c r="D32" s="33">
        <v>9.1120000000000001</v>
      </c>
      <c r="E32" s="21">
        <v>9.202</v>
      </c>
      <c r="F32" s="45">
        <v>10.162000000000001</v>
      </c>
      <c r="G32" s="63">
        <v>11.561</v>
      </c>
      <c r="H32" s="107">
        <v>11.500999999999999</v>
      </c>
      <c r="I32" s="131">
        <v>19.16</v>
      </c>
      <c r="J32" s="61">
        <f>1</f>
        <v>1</v>
      </c>
      <c r="K32" s="61"/>
      <c r="L32" s="61"/>
      <c r="M32" s="61"/>
      <c r="N32" s="61">
        <f>1+1</f>
        <v>2</v>
      </c>
      <c r="O32" s="61"/>
      <c r="P32" s="46"/>
      <c r="Q32" s="46"/>
      <c r="R32" s="73">
        <f>1</f>
        <v>1</v>
      </c>
      <c r="S32" s="73">
        <f>1</f>
        <v>1</v>
      </c>
      <c r="T32" s="67">
        <f>1+1</f>
        <v>2</v>
      </c>
      <c r="U32" s="105"/>
      <c r="V32" s="105"/>
      <c r="W32" s="134">
        <f>1</f>
        <v>1</v>
      </c>
      <c r="X32" s="134"/>
      <c r="Y32" s="3">
        <f t="shared" si="0"/>
        <v>8</v>
      </c>
      <c r="Z32" s="12">
        <f t="shared" si="1"/>
        <v>121</v>
      </c>
    </row>
    <row r="33" spans="1:26" x14ac:dyDescent="0.2">
      <c r="A33" s="27" t="s">
        <v>253</v>
      </c>
      <c r="B33" s="28" t="s">
        <v>2</v>
      </c>
      <c r="C33" s="21" t="s">
        <v>2</v>
      </c>
      <c r="D33" s="33" t="s">
        <v>2</v>
      </c>
      <c r="E33" s="21" t="s">
        <v>2</v>
      </c>
      <c r="F33" s="45" t="s">
        <v>2</v>
      </c>
      <c r="G33" s="63" t="s">
        <v>2</v>
      </c>
      <c r="H33" s="107">
        <v>12.541</v>
      </c>
      <c r="I33" s="131">
        <v>19.100000000000001</v>
      </c>
      <c r="J33" s="61"/>
      <c r="K33" s="61"/>
      <c r="L33" s="61"/>
      <c r="M33" s="61"/>
      <c r="N33" s="61"/>
      <c r="O33" s="61"/>
      <c r="P33" s="46"/>
      <c r="Q33" s="46"/>
      <c r="R33" s="73">
        <f>1+1+1+1+1+1</f>
        <v>6</v>
      </c>
      <c r="S33" s="73">
        <f>1+1+1+1+1+1</f>
        <v>6</v>
      </c>
      <c r="T33" s="67">
        <f>5</f>
        <v>5</v>
      </c>
      <c r="U33" s="105">
        <f>5</f>
        <v>5</v>
      </c>
      <c r="V33" s="105">
        <f>1+1+1</f>
        <v>3</v>
      </c>
      <c r="W33" s="134">
        <f>1+1</f>
        <v>2</v>
      </c>
      <c r="X33" s="134">
        <f>1</f>
        <v>1</v>
      </c>
      <c r="Y33" s="3">
        <f t="shared" si="0"/>
        <v>27</v>
      </c>
      <c r="Z33" s="12">
        <f t="shared" si="1"/>
        <v>148</v>
      </c>
    </row>
    <row r="34" spans="1:26" x14ac:dyDescent="0.2">
      <c r="A34" s="8" t="s">
        <v>187</v>
      </c>
      <c r="B34" s="28">
        <v>8.4339999999999993</v>
      </c>
      <c r="C34" s="21">
        <v>9.8079999999999998</v>
      </c>
      <c r="D34" s="33">
        <v>9.1859999999999999</v>
      </c>
      <c r="E34" s="21">
        <v>9.5</v>
      </c>
      <c r="F34" s="45">
        <v>11.02</v>
      </c>
      <c r="G34" s="63">
        <v>11.776</v>
      </c>
      <c r="H34" s="107">
        <v>13.545999999999999</v>
      </c>
      <c r="I34" s="131">
        <v>18.23</v>
      </c>
      <c r="J34" s="61">
        <f>1</f>
        <v>1</v>
      </c>
      <c r="K34" s="61"/>
      <c r="L34" s="61"/>
      <c r="M34" s="61"/>
      <c r="N34" s="61"/>
      <c r="O34" s="61"/>
      <c r="P34" s="46"/>
      <c r="Q34" s="46">
        <f>1</f>
        <v>1</v>
      </c>
      <c r="R34" s="73"/>
      <c r="S34" s="73"/>
      <c r="T34" s="67">
        <f>1</f>
        <v>1</v>
      </c>
      <c r="U34" s="105"/>
      <c r="V34" s="105"/>
      <c r="W34" s="134">
        <f>1</f>
        <v>1</v>
      </c>
      <c r="X34" s="134"/>
      <c r="Y34" s="3">
        <f t="shared" si="0"/>
        <v>4</v>
      </c>
      <c r="Z34" s="12">
        <f t="shared" si="1"/>
        <v>152</v>
      </c>
    </row>
    <row r="35" spans="1:26" x14ac:dyDescent="0.2">
      <c r="A35" s="8" t="s">
        <v>155</v>
      </c>
      <c r="B35" s="28">
        <v>10.015000000000001</v>
      </c>
      <c r="C35" s="21">
        <v>10.742000000000001</v>
      </c>
      <c r="D35" s="33">
        <v>11.47</v>
      </c>
      <c r="E35" s="21">
        <v>11.329000000000001</v>
      </c>
      <c r="F35" s="45">
        <v>12.124000000000001</v>
      </c>
      <c r="G35" s="63">
        <v>12.353</v>
      </c>
      <c r="H35" s="107">
        <v>12.121</v>
      </c>
      <c r="I35" s="131">
        <v>17.693999999999999</v>
      </c>
      <c r="J35" s="61"/>
      <c r="K35" s="61"/>
      <c r="L35" s="61"/>
      <c r="M35" s="61"/>
      <c r="N35" s="61">
        <f>1+1</f>
        <v>2</v>
      </c>
      <c r="O35" s="61">
        <f>1+1+1+1</f>
        <v>4</v>
      </c>
      <c r="P35" s="46">
        <f>1+1</f>
        <v>2</v>
      </c>
      <c r="Q35" s="46">
        <f>1+1+1</f>
        <v>3</v>
      </c>
      <c r="R35" s="73">
        <f>1+1+1+1</f>
        <v>4</v>
      </c>
      <c r="S35" s="73">
        <f>1+1+1+1+1+1</f>
        <v>6</v>
      </c>
      <c r="T35" s="67">
        <f>6</f>
        <v>6</v>
      </c>
      <c r="U35" s="105">
        <f>8</f>
        <v>8</v>
      </c>
      <c r="V35" s="105">
        <f>1+1+1+1+1+1+1+1+1+1</f>
        <v>10</v>
      </c>
      <c r="W35" s="134">
        <f>1+1+1+1+3</f>
        <v>7</v>
      </c>
      <c r="X35" s="134">
        <f>1+1+1+1+1+1</f>
        <v>6</v>
      </c>
      <c r="Y35" s="3">
        <f t="shared" si="0"/>
        <v>52</v>
      </c>
      <c r="Z35" s="12">
        <f t="shared" si="1"/>
        <v>204</v>
      </c>
    </row>
    <row r="36" spans="1:26" x14ac:dyDescent="0.2">
      <c r="A36" s="8" t="s">
        <v>158</v>
      </c>
      <c r="B36" s="28" t="s">
        <v>2</v>
      </c>
      <c r="C36" s="21" t="s">
        <v>2</v>
      </c>
      <c r="D36" s="33" t="s">
        <v>2</v>
      </c>
      <c r="E36" s="21" t="s">
        <v>2</v>
      </c>
      <c r="F36" s="45">
        <v>10.3</v>
      </c>
      <c r="G36" s="63">
        <v>11.471</v>
      </c>
      <c r="H36" s="107">
        <v>13.256</v>
      </c>
      <c r="I36" s="131">
        <v>17.352</v>
      </c>
      <c r="J36" s="61"/>
      <c r="K36" s="61"/>
      <c r="L36" s="61"/>
      <c r="M36" s="61"/>
      <c r="N36" s="61"/>
      <c r="O36" s="61"/>
      <c r="P36" s="46">
        <f>1</f>
        <v>1</v>
      </c>
      <c r="Q36" s="46">
        <f>1</f>
        <v>1</v>
      </c>
      <c r="R36" s="73">
        <f>1+1</f>
        <v>2</v>
      </c>
      <c r="S36" s="73">
        <f>1+1+1</f>
        <v>3</v>
      </c>
      <c r="T36" s="67">
        <f>1+1+1</f>
        <v>3</v>
      </c>
      <c r="U36" s="105">
        <f>1+1+1</f>
        <v>3</v>
      </c>
      <c r="V36" s="105"/>
      <c r="W36" s="134">
        <f>1+1</f>
        <v>2</v>
      </c>
      <c r="X36" s="134">
        <f>1+1+1+1+1</f>
        <v>5</v>
      </c>
      <c r="Y36" s="3">
        <f t="shared" si="0"/>
        <v>15</v>
      </c>
      <c r="Z36" s="12">
        <f t="shared" si="1"/>
        <v>219</v>
      </c>
    </row>
    <row r="37" spans="1:26" x14ac:dyDescent="0.2">
      <c r="A37" s="8" t="s">
        <v>184</v>
      </c>
      <c r="B37" s="28">
        <v>12.169</v>
      </c>
      <c r="C37" s="21">
        <v>11.532</v>
      </c>
      <c r="D37" s="33">
        <v>14.387</v>
      </c>
      <c r="E37" s="21">
        <v>8.2249999999999996</v>
      </c>
      <c r="F37" s="45">
        <v>8.9169999999999998</v>
      </c>
      <c r="G37" s="63">
        <v>8.5229999999999997</v>
      </c>
      <c r="H37" s="107">
        <v>10.407999999999999</v>
      </c>
      <c r="I37" s="131">
        <v>15.683</v>
      </c>
      <c r="J37" s="61"/>
      <c r="K37" s="61"/>
      <c r="L37" s="61"/>
      <c r="M37" s="61"/>
      <c r="N37" s="61"/>
      <c r="O37" s="61"/>
      <c r="P37" s="46">
        <f>1</f>
        <v>1</v>
      </c>
      <c r="Q37" s="46"/>
      <c r="R37" s="73"/>
      <c r="S37" s="73"/>
      <c r="T37" s="67"/>
      <c r="U37" s="105">
        <f>1+1</f>
        <v>2</v>
      </c>
      <c r="V37" s="105">
        <f>1+1</f>
        <v>2</v>
      </c>
      <c r="W37" s="134"/>
      <c r="X37" s="134">
        <f>1</f>
        <v>1</v>
      </c>
      <c r="Y37" s="3">
        <f t="shared" si="0"/>
        <v>5</v>
      </c>
      <c r="Z37" s="12">
        <f t="shared" si="1"/>
        <v>224</v>
      </c>
    </row>
    <row r="38" spans="1:26" x14ac:dyDescent="0.2">
      <c r="A38" s="8" t="s">
        <v>229</v>
      </c>
      <c r="B38" s="28" t="s">
        <v>2</v>
      </c>
      <c r="C38" s="21" t="s">
        <v>2</v>
      </c>
      <c r="D38" s="33" t="s">
        <v>2</v>
      </c>
      <c r="E38" s="21" t="s">
        <v>2</v>
      </c>
      <c r="F38" s="45" t="s">
        <v>2</v>
      </c>
      <c r="G38" s="63">
        <v>11.510999999999999</v>
      </c>
      <c r="H38" s="107">
        <v>13.116</v>
      </c>
      <c r="I38" s="131">
        <v>14.972</v>
      </c>
      <c r="J38" s="61"/>
      <c r="K38" s="61"/>
      <c r="L38" s="61"/>
      <c r="M38" s="61"/>
      <c r="N38" s="61"/>
      <c r="O38" s="61"/>
      <c r="P38" s="46"/>
      <c r="Q38" s="46"/>
      <c r="R38" s="73"/>
      <c r="S38" s="73">
        <f>1+1</f>
        <v>2</v>
      </c>
      <c r="T38" s="67">
        <f>1+1</f>
        <v>2</v>
      </c>
      <c r="U38" s="105">
        <f>1+1+1</f>
        <v>3</v>
      </c>
      <c r="V38" s="105">
        <f>1+1</f>
        <v>2</v>
      </c>
      <c r="W38" s="134">
        <f>1+1+1</f>
        <v>3</v>
      </c>
      <c r="X38" s="134"/>
      <c r="Y38" s="3">
        <f t="shared" si="0"/>
        <v>12</v>
      </c>
      <c r="Z38" s="12">
        <f t="shared" si="1"/>
        <v>236</v>
      </c>
    </row>
    <row r="39" spans="1:26" x14ac:dyDescent="0.2">
      <c r="A39" s="8" t="s">
        <v>30</v>
      </c>
      <c r="B39" s="28">
        <v>5.883</v>
      </c>
      <c r="C39" s="21">
        <v>5.9950000000000001</v>
      </c>
      <c r="D39" s="33">
        <v>6.0279999999999996</v>
      </c>
      <c r="E39" s="21">
        <v>6.335</v>
      </c>
      <c r="F39" s="45">
        <v>7.3609999999999998</v>
      </c>
      <c r="G39" s="63">
        <v>6.048</v>
      </c>
      <c r="H39" s="107">
        <v>8.7059999999999995</v>
      </c>
      <c r="I39" s="131">
        <v>14.71</v>
      </c>
      <c r="J39" s="61"/>
      <c r="K39" s="61"/>
      <c r="L39" s="61">
        <f>1</f>
        <v>1</v>
      </c>
      <c r="M39" s="61"/>
      <c r="N39" s="61"/>
      <c r="O39" s="61"/>
      <c r="P39" s="46"/>
      <c r="Q39" s="46"/>
      <c r="R39" s="73"/>
      <c r="S39" s="73"/>
      <c r="T39" s="67"/>
      <c r="U39" s="105"/>
      <c r="V39" s="105"/>
      <c r="W39" s="134"/>
      <c r="X39" s="134"/>
      <c r="Y39" s="3">
        <f t="shared" si="0"/>
        <v>1</v>
      </c>
      <c r="Z39" s="12">
        <f t="shared" si="1"/>
        <v>237</v>
      </c>
    </row>
    <row r="40" spans="1:26" x14ac:dyDescent="0.2">
      <c r="A40" s="8" t="s">
        <v>84</v>
      </c>
      <c r="B40" s="28">
        <v>10.256</v>
      </c>
      <c r="C40" s="21">
        <v>9.7899999999999991</v>
      </c>
      <c r="D40" s="33">
        <v>9.67</v>
      </c>
      <c r="E40" s="21">
        <v>10.725</v>
      </c>
      <c r="F40" s="45">
        <v>11.615</v>
      </c>
      <c r="G40" s="63">
        <v>11.7</v>
      </c>
      <c r="H40" s="107">
        <v>10.701000000000001</v>
      </c>
      <c r="I40" s="131">
        <v>14.35</v>
      </c>
      <c r="J40" s="61"/>
      <c r="K40" s="61">
        <f>1</f>
        <v>1</v>
      </c>
      <c r="L40" s="61"/>
      <c r="M40" s="61">
        <f>1+1+1</f>
        <v>3</v>
      </c>
      <c r="N40" s="61">
        <f>1+1</f>
        <v>2</v>
      </c>
      <c r="O40" s="61"/>
      <c r="P40" s="46"/>
      <c r="Q40" s="46"/>
      <c r="R40" s="73">
        <f>1+1</f>
        <v>2</v>
      </c>
      <c r="S40" s="73">
        <f>1+1</f>
        <v>2</v>
      </c>
      <c r="T40" s="67">
        <f>1+1</f>
        <v>2</v>
      </c>
      <c r="U40" s="105">
        <f>1+1</f>
        <v>2</v>
      </c>
      <c r="V40" s="105">
        <f>1+1</f>
        <v>2</v>
      </c>
      <c r="W40" s="134">
        <f>1</f>
        <v>1</v>
      </c>
      <c r="X40" s="134">
        <f>1</f>
        <v>1</v>
      </c>
      <c r="Y40" s="3">
        <f t="shared" si="0"/>
        <v>17</v>
      </c>
      <c r="Z40" s="12">
        <f t="shared" si="1"/>
        <v>254</v>
      </c>
    </row>
    <row r="41" spans="1:26" x14ac:dyDescent="0.2">
      <c r="A41" s="8" t="s">
        <v>45</v>
      </c>
      <c r="B41" s="28">
        <v>10.375</v>
      </c>
      <c r="C41" s="21">
        <v>10.977</v>
      </c>
      <c r="D41" s="33">
        <v>10.561999999999999</v>
      </c>
      <c r="E41" s="21">
        <v>9.3520000000000003</v>
      </c>
      <c r="F41" s="45">
        <v>10.182</v>
      </c>
      <c r="G41" s="63">
        <v>10.16</v>
      </c>
      <c r="H41" s="107">
        <v>14.041</v>
      </c>
      <c r="I41" s="131">
        <v>14.34</v>
      </c>
      <c r="J41" s="61">
        <f>1</f>
        <v>1</v>
      </c>
      <c r="K41" s="61"/>
      <c r="L41" s="61"/>
      <c r="M41" s="61"/>
      <c r="N41" s="61"/>
      <c r="O41" s="61"/>
      <c r="P41" s="46"/>
      <c r="Q41" s="46"/>
      <c r="R41" s="73"/>
      <c r="S41" s="73"/>
      <c r="T41" s="67"/>
      <c r="U41" s="105"/>
      <c r="V41" s="105"/>
      <c r="W41" s="134">
        <f>1</f>
        <v>1</v>
      </c>
      <c r="X41" s="134"/>
      <c r="Y41" s="3">
        <f t="shared" si="0"/>
        <v>2</v>
      </c>
      <c r="Z41" s="12">
        <f t="shared" si="1"/>
        <v>256</v>
      </c>
    </row>
    <row r="42" spans="1:26" x14ac:dyDescent="0.2">
      <c r="A42" s="8" t="s">
        <v>179</v>
      </c>
      <c r="B42" s="28">
        <v>5.1029999999999998</v>
      </c>
      <c r="C42" s="21">
        <v>4.7690000000000001</v>
      </c>
      <c r="D42" s="33">
        <v>6.3929999999999998</v>
      </c>
      <c r="E42" s="21">
        <v>5.8810000000000002</v>
      </c>
      <c r="F42" s="45">
        <v>6.2649999999999997</v>
      </c>
      <c r="G42" s="63">
        <v>6.4569999999999999</v>
      </c>
      <c r="H42" s="107">
        <v>9.0850000000000009</v>
      </c>
      <c r="I42" s="131">
        <v>13.85</v>
      </c>
      <c r="J42" s="61"/>
      <c r="K42" s="61"/>
      <c r="L42" s="61"/>
      <c r="M42" s="61"/>
      <c r="N42" s="61"/>
      <c r="O42" s="61">
        <f>1</f>
        <v>1</v>
      </c>
      <c r="P42" s="46">
        <f>1+1</f>
        <v>2</v>
      </c>
      <c r="Q42" s="46">
        <f>1+1</f>
        <v>2</v>
      </c>
      <c r="R42" s="73"/>
      <c r="S42" s="73">
        <f>1+1</f>
        <v>2</v>
      </c>
      <c r="T42" s="67">
        <f>1+1</f>
        <v>2</v>
      </c>
      <c r="U42" s="105">
        <f>1+1</f>
        <v>2</v>
      </c>
      <c r="V42" s="105"/>
      <c r="W42" s="134">
        <f>1+1</f>
        <v>2</v>
      </c>
      <c r="X42" s="134">
        <f>1</f>
        <v>1</v>
      </c>
      <c r="Y42" s="3">
        <f t="shared" si="0"/>
        <v>13</v>
      </c>
      <c r="Z42" s="12">
        <f t="shared" si="1"/>
        <v>269</v>
      </c>
    </row>
    <row r="43" spans="1:26" x14ac:dyDescent="0.2">
      <c r="A43" s="1" t="s">
        <v>115</v>
      </c>
      <c r="B43" s="28">
        <v>7.6150000000000002</v>
      </c>
      <c r="C43" s="21">
        <v>8.4120000000000008</v>
      </c>
      <c r="D43" s="33">
        <v>7.4409999999999998</v>
      </c>
      <c r="E43" s="21">
        <v>8.5039999999999996</v>
      </c>
      <c r="F43" s="45">
        <v>8.0389999999999997</v>
      </c>
      <c r="G43" s="63">
        <v>8.3019999999999996</v>
      </c>
      <c r="H43" s="107">
        <v>9.2949999999999999</v>
      </c>
      <c r="I43" s="131">
        <v>13.789</v>
      </c>
      <c r="J43" s="61"/>
      <c r="K43" s="61"/>
      <c r="L43" s="61"/>
      <c r="M43" s="61">
        <f>1</f>
        <v>1</v>
      </c>
      <c r="N43" s="61"/>
      <c r="O43" s="61"/>
      <c r="P43" s="46"/>
      <c r="Q43" s="46">
        <f>1</f>
        <v>1</v>
      </c>
      <c r="R43" s="73"/>
      <c r="S43" s="73">
        <f>1+1</f>
        <v>2</v>
      </c>
      <c r="T43" s="67"/>
      <c r="U43" s="105"/>
      <c r="V43" s="105"/>
      <c r="W43" s="134"/>
      <c r="X43" s="134">
        <f>1+1</f>
        <v>2</v>
      </c>
      <c r="Y43" s="3">
        <f t="shared" si="0"/>
        <v>4</v>
      </c>
      <c r="Z43" s="12">
        <f t="shared" si="1"/>
        <v>273</v>
      </c>
    </row>
    <row r="44" spans="1:26" x14ac:dyDescent="0.2">
      <c r="A44" s="8" t="s">
        <v>494</v>
      </c>
      <c r="B44" s="28"/>
      <c r="C44" s="21"/>
      <c r="D44" s="33"/>
      <c r="E44" s="21"/>
      <c r="F44" s="45"/>
      <c r="I44" s="131">
        <v>13.4</v>
      </c>
      <c r="J44" s="61"/>
      <c r="K44" s="61"/>
      <c r="L44" s="61"/>
      <c r="M44" s="61"/>
      <c r="N44" s="61"/>
      <c r="O44" s="61"/>
      <c r="P44" s="46"/>
      <c r="Q44" s="46"/>
      <c r="R44" s="73"/>
      <c r="S44" s="73"/>
      <c r="T44" s="67"/>
      <c r="U44" s="106"/>
      <c r="V44" s="106"/>
      <c r="W44" s="135"/>
      <c r="X44" s="135">
        <f>1</f>
        <v>1</v>
      </c>
      <c r="Y44" s="3">
        <f t="shared" si="0"/>
        <v>0</v>
      </c>
      <c r="Z44" s="12">
        <f t="shared" si="1"/>
        <v>273</v>
      </c>
    </row>
    <row r="45" spans="1:26" x14ac:dyDescent="0.2">
      <c r="A45" s="27" t="s">
        <v>125</v>
      </c>
      <c r="B45" s="28">
        <v>6.91</v>
      </c>
      <c r="C45" s="21">
        <v>8.2240000000000002</v>
      </c>
      <c r="D45" s="33">
        <v>8.0440000000000005</v>
      </c>
      <c r="E45" s="21">
        <v>8.4440000000000008</v>
      </c>
      <c r="F45" s="45">
        <v>8.5020000000000007</v>
      </c>
      <c r="G45" s="63">
        <v>8.9969999999999999</v>
      </c>
      <c r="H45" s="107">
        <v>8.5549999999999997</v>
      </c>
      <c r="I45" s="131">
        <v>13.212</v>
      </c>
      <c r="J45" s="61">
        <f>1</f>
        <v>1</v>
      </c>
      <c r="K45" s="61">
        <f>1+1</f>
        <v>2</v>
      </c>
      <c r="L45" s="61"/>
      <c r="M45" s="61"/>
      <c r="N45" s="61">
        <f>1+1</f>
        <v>2</v>
      </c>
      <c r="O45" s="61">
        <f>1+1</f>
        <v>2</v>
      </c>
      <c r="P45" s="46">
        <f>1+1</f>
        <v>2</v>
      </c>
      <c r="Q45" s="46">
        <f>1+1+1</f>
        <v>3</v>
      </c>
      <c r="R45" s="73">
        <f>1+1+1+1</f>
        <v>4</v>
      </c>
      <c r="S45" s="73">
        <f>1+1</f>
        <v>2</v>
      </c>
      <c r="T45" s="67">
        <f>1+1</f>
        <v>2</v>
      </c>
      <c r="U45" s="105">
        <f>1+1+1</f>
        <v>3</v>
      </c>
      <c r="V45" s="105">
        <f>1+1+1+1</f>
        <v>4</v>
      </c>
      <c r="W45" s="134">
        <f>1+1+1+1</f>
        <v>4</v>
      </c>
      <c r="X45" s="134">
        <f>1+1+1+1+1</f>
        <v>5</v>
      </c>
      <c r="Y45" s="3">
        <f t="shared" si="0"/>
        <v>31</v>
      </c>
      <c r="Z45" s="12">
        <f t="shared" si="1"/>
        <v>304</v>
      </c>
    </row>
    <row r="46" spans="1:26" x14ac:dyDescent="0.2">
      <c r="A46" s="1" t="s">
        <v>330</v>
      </c>
      <c r="B46" s="28"/>
      <c r="C46" s="21"/>
      <c r="D46" s="33"/>
      <c r="E46" s="21"/>
      <c r="F46" s="45"/>
      <c r="H46" s="107">
        <v>6.992</v>
      </c>
      <c r="I46" s="131">
        <v>12.821999999999999</v>
      </c>
      <c r="J46" s="61"/>
      <c r="K46" s="61"/>
      <c r="L46" s="61"/>
      <c r="M46" s="61"/>
      <c r="N46" s="61"/>
      <c r="O46" s="61"/>
      <c r="P46" s="46"/>
      <c r="Q46" s="46"/>
      <c r="R46" s="73"/>
      <c r="S46" s="73"/>
      <c r="T46" s="67"/>
      <c r="U46" s="105"/>
      <c r="V46" s="105"/>
      <c r="W46" s="134">
        <f>1</f>
        <v>1</v>
      </c>
      <c r="X46" s="134"/>
      <c r="Y46" s="3">
        <f t="shared" si="0"/>
        <v>1</v>
      </c>
      <c r="Z46" s="12">
        <f t="shared" si="1"/>
        <v>305</v>
      </c>
    </row>
    <row r="47" spans="1:26" x14ac:dyDescent="0.2">
      <c r="A47" s="8" t="s">
        <v>164</v>
      </c>
      <c r="B47" s="28">
        <v>9.7370000000000001</v>
      </c>
      <c r="C47" s="21">
        <v>9.8089999999999993</v>
      </c>
      <c r="D47" s="33">
        <v>9.6739999999999995</v>
      </c>
      <c r="E47" s="21">
        <v>9.423</v>
      </c>
      <c r="F47" s="45">
        <v>9.6609999999999996</v>
      </c>
      <c r="G47" s="63">
        <v>9.5039999999999996</v>
      </c>
      <c r="H47" s="107">
        <v>9.4120000000000008</v>
      </c>
      <c r="I47" s="131">
        <v>12.779</v>
      </c>
      <c r="J47" s="61">
        <f>1</f>
        <v>1</v>
      </c>
      <c r="K47" s="61">
        <f>1+1+1</f>
        <v>3</v>
      </c>
      <c r="L47" s="61">
        <f>1+1+1+1+1</f>
        <v>5</v>
      </c>
      <c r="M47" s="61">
        <f>1+1+1+1</f>
        <v>4</v>
      </c>
      <c r="N47" s="61">
        <f>1+1</f>
        <v>2</v>
      </c>
      <c r="O47" s="61">
        <f>1</f>
        <v>1</v>
      </c>
      <c r="P47" s="46">
        <f>1+1+1+1+1+1+1</f>
        <v>7</v>
      </c>
      <c r="Q47" s="46">
        <f>1+1+1+1+1+1</f>
        <v>6</v>
      </c>
      <c r="R47" s="73">
        <f>1+1+1+1</f>
        <v>4</v>
      </c>
      <c r="S47" s="73">
        <f>1+1+1+1+1</f>
        <v>5</v>
      </c>
      <c r="T47" s="67">
        <f>7</f>
        <v>7</v>
      </c>
      <c r="U47" s="105">
        <f>1+1+1+1+1</f>
        <v>5</v>
      </c>
      <c r="V47" s="105">
        <f>1+1+1+1+1</f>
        <v>5</v>
      </c>
      <c r="W47" s="134">
        <f>1+1+4</f>
        <v>6</v>
      </c>
      <c r="X47" s="134">
        <f>1+1</f>
        <v>2</v>
      </c>
      <c r="Y47" s="3">
        <f t="shared" si="0"/>
        <v>61</v>
      </c>
      <c r="Z47" s="12">
        <f t="shared" si="1"/>
        <v>366</v>
      </c>
    </row>
    <row r="48" spans="1:26" x14ac:dyDescent="0.2">
      <c r="A48" s="1" t="s">
        <v>169</v>
      </c>
      <c r="B48" s="28">
        <v>9.2509999999999994</v>
      </c>
      <c r="C48" s="21">
        <v>9.5749999999999993</v>
      </c>
      <c r="D48" s="33">
        <v>9.3379999999999992</v>
      </c>
      <c r="E48" s="21">
        <v>8.5380000000000003</v>
      </c>
      <c r="F48" s="45">
        <v>8.7260000000000009</v>
      </c>
      <c r="G48" s="63">
        <v>8.2279999999999998</v>
      </c>
      <c r="H48" s="107">
        <v>9.6180000000000003</v>
      </c>
      <c r="I48" s="131">
        <v>12.085000000000001</v>
      </c>
      <c r="J48" s="61">
        <f>1+1</f>
        <v>2</v>
      </c>
      <c r="K48" s="61">
        <f>1</f>
        <v>1</v>
      </c>
      <c r="L48" s="61">
        <f>1</f>
        <v>1</v>
      </c>
      <c r="M48" s="61">
        <f>1</f>
        <v>1</v>
      </c>
      <c r="N48" s="61">
        <f>1</f>
        <v>1</v>
      </c>
      <c r="O48" s="61"/>
      <c r="P48" s="46">
        <f>1+1</f>
        <v>2</v>
      </c>
      <c r="Q48" s="46">
        <f>1</f>
        <v>1</v>
      </c>
      <c r="R48" s="73">
        <f>1</f>
        <v>1</v>
      </c>
      <c r="S48" s="73"/>
      <c r="T48" s="67">
        <f>1+1</f>
        <v>2</v>
      </c>
      <c r="U48" s="105">
        <f>1+1+1+1</f>
        <v>4</v>
      </c>
      <c r="V48" s="105"/>
      <c r="W48" s="134">
        <f>1</f>
        <v>1</v>
      </c>
      <c r="X48" s="134">
        <f>1</f>
        <v>1</v>
      </c>
      <c r="Y48" s="3">
        <f t="shared" si="0"/>
        <v>17</v>
      </c>
      <c r="Z48" s="12">
        <f t="shared" si="1"/>
        <v>383</v>
      </c>
    </row>
    <row r="49" spans="1:26" x14ac:dyDescent="0.2">
      <c r="A49" s="1" t="s">
        <v>210</v>
      </c>
      <c r="B49" s="28">
        <v>17.983000000000001</v>
      </c>
      <c r="C49" s="21">
        <v>20.241</v>
      </c>
      <c r="D49" s="33">
        <v>16.66</v>
      </c>
      <c r="E49" s="21">
        <v>12.755000000000001</v>
      </c>
      <c r="F49" s="45">
        <v>14.917</v>
      </c>
      <c r="G49" s="63">
        <v>9.032</v>
      </c>
      <c r="H49" s="107">
        <v>14.667</v>
      </c>
      <c r="I49" s="131">
        <v>11.901999999999999</v>
      </c>
      <c r="J49" s="61"/>
      <c r="K49" s="61"/>
      <c r="L49" s="61"/>
      <c r="M49" s="61"/>
      <c r="N49" s="61"/>
      <c r="O49" s="61"/>
      <c r="P49" s="46"/>
      <c r="Q49" s="46"/>
      <c r="R49" s="73">
        <f>1</f>
        <v>1</v>
      </c>
      <c r="S49" s="73"/>
      <c r="T49" s="67"/>
      <c r="U49" s="105"/>
      <c r="V49" s="105"/>
      <c r="W49" s="134"/>
      <c r="X49" s="134"/>
      <c r="Y49" s="3">
        <f t="shared" si="0"/>
        <v>1</v>
      </c>
      <c r="Z49" s="12">
        <f t="shared" si="1"/>
        <v>384</v>
      </c>
    </row>
    <row r="50" spans="1:26" x14ac:dyDescent="0.2">
      <c r="A50" s="1" t="s">
        <v>289</v>
      </c>
      <c r="B50" s="28" t="s">
        <v>2</v>
      </c>
      <c r="C50" s="21" t="s">
        <v>2</v>
      </c>
      <c r="D50" s="33" t="s">
        <v>2</v>
      </c>
      <c r="E50" s="21">
        <v>8.2859999999999996</v>
      </c>
      <c r="F50" s="45">
        <v>6.6959999999999997</v>
      </c>
      <c r="G50" s="63">
        <v>8.7919999999999998</v>
      </c>
      <c r="H50" s="107">
        <v>9.1969999999999992</v>
      </c>
      <c r="I50" s="131">
        <v>11.815</v>
      </c>
      <c r="J50" s="61"/>
      <c r="K50" s="61"/>
      <c r="L50" s="61"/>
      <c r="M50" s="61"/>
      <c r="N50" s="61"/>
      <c r="O50" s="61"/>
      <c r="P50" s="46"/>
      <c r="Q50" s="46"/>
      <c r="R50" s="73"/>
      <c r="S50" s="73"/>
      <c r="T50" s="67"/>
      <c r="U50" s="105"/>
      <c r="V50" s="105">
        <f>1+1+1</f>
        <v>3</v>
      </c>
      <c r="W50" s="134">
        <f>1</f>
        <v>1</v>
      </c>
      <c r="X50" s="134">
        <f>1</f>
        <v>1</v>
      </c>
      <c r="Y50" s="3">
        <f t="shared" si="0"/>
        <v>4</v>
      </c>
      <c r="Z50" s="12">
        <f t="shared" si="1"/>
        <v>388</v>
      </c>
    </row>
    <row r="51" spans="1:26" x14ac:dyDescent="0.2">
      <c r="A51" s="1" t="s">
        <v>98</v>
      </c>
      <c r="B51" s="28">
        <v>17.949000000000002</v>
      </c>
      <c r="C51" s="21">
        <v>13.042</v>
      </c>
      <c r="D51" s="33">
        <v>10.689</v>
      </c>
      <c r="E51" s="21">
        <v>10.772</v>
      </c>
      <c r="F51" s="45">
        <v>9.4489999999999998</v>
      </c>
      <c r="G51" s="63">
        <v>9.1370000000000005</v>
      </c>
      <c r="H51" s="107">
        <v>8.6649999999999991</v>
      </c>
      <c r="I51" s="131">
        <v>11.273999999999999</v>
      </c>
      <c r="J51" s="61">
        <f>1+1+1+1</f>
        <v>4</v>
      </c>
      <c r="K51" s="61">
        <f>1+1+1+1</f>
        <v>4</v>
      </c>
      <c r="L51" s="61">
        <f>1+1</f>
        <v>2</v>
      </c>
      <c r="M51" s="61">
        <f>1+1+1+1+1</f>
        <v>5</v>
      </c>
      <c r="N51" s="61">
        <f>1+1+1+1</f>
        <v>4</v>
      </c>
      <c r="O51" s="80">
        <f>1+1+1+1+1+1+1</f>
        <v>7</v>
      </c>
      <c r="P51" s="47">
        <f>1+1+1+1+1</f>
        <v>5</v>
      </c>
      <c r="Q51" s="47">
        <f>1+1+1+1+1</f>
        <v>5</v>
      </c>
      <c r="R51" s="56">
        <f>1</f>
        <v>1</v>
      </c>
      <c r="S51" s="56">
        <f>1+1+1+1+1+1+1</f>
        <v>7</v>
      </c>
      <c r="T51" s="68">
        <f>1+1+1+1+1+1</f>
        <v>6</v>
      </c>
      <c r="U51" s="106">
        <f>1+1+1+1+1</f>
        <v>5</v>
      </c>
      <c r="V51" s="106">
        <f>1+1+1+1+1+1+1</f>
        <v>7</v>
      </c>
      <c r="W51" s="135">
        <f>1+1+2</f>
        <v>4</v>
      </c>
      <c r="X51" s="135">
        <f>1+1+1</f>
        <v>3</v>
      </c>
      <c r="Y51" s="3">
        <f t="shared" si="0"/>
        <v>66</v>
      </c>
      <c r="Z51" s="12">
        <f t="shared" si="1"/>
        <v>454</v>
      </c>
    </row>
    <row r="52" spans="1:26" x14ac:dyDescent="0.2">
      <c r="A52" s="8" t="s">
        <v>130</v>
      </c>
      <c r="B52" s="28">
        <v>8.9510000000000005</v>
      </c>
      <c r="C52" s="21">
        <v>9.2669999999999995</v>
      </c>
      <c r="D52" s="33">
        <v>9.3019999999999996</v>
      </c>
      <c r="E52" s="21">
        <v>9.3279999999999994</v>
      </c>
      <c r="F52" s="45">
        <v>9.6639999999999997</v>
      </c>
      <c r="G52" s="63">
        <v>9.52</v>
      </c>
      <c r="H52" s="107">
        <v>9.18</v>
      </c>
      <c r="I52" s="131">
        <v>11.217000000000001</v>
      </c>
      <c r="J52" s="61"/>
      <c r="K52" s="61"/>
      <c r="L52" s="61"/>
      <c r="M52" s="61"/>
      <c r="N52" s="61">
        <f>1+1</f>
        <v>2</v>
      </c>
      <c r="O52" s="61"/>
      <c r="P52" s="46"/>
      <c r="Q52" s="46"/>
      <c r="R52" s="73"/>
      <c r="S52" s="73">
        <f>1+1</f>
        <v>2</v>
      </c>
      <c r="T52" s="67"/>
      <c r="U52" s="105"/>
      <c r="V52" s="105">
        <f>1</f>
        <v>1</v>
      </c>
      <c r="W52" s="134">
        <f>1</f>
        <v>1</v>
      </c>
      <c r="X52" s="134">
        <f>1</f>
        <v>1</v>
      </c>
      <c r="Y52" s="3">
        <f t="shared" si="0"/>
        <v>6</v>
      </c>
      <c r="Z52" s="12">
        <f t="shared" si="1"/>
        <v>460</v>
      </c>
    </row>
    <row r="53" spans="1:26" x14ac:dyDescent="0.2">
      <c r="A53" s="1" t="s">
        <v>34</v>
      </c>
      <c r="B53" s="28">
        <v>11.202</v>
      </c>
      <c r="C53" s="21">
        <v>10.987</v>
      </c>
      <c r="D53" s="33">
        <v>10.930999999999999</v>
      </c>
      <c r="E53" s="21">
        <v>10.794</v>
      </c>
      <c r="F53" s="45">
        <v>9.0250000000000004</v>
      </c>
      <c r="G53" s="63">
        <v>8.8550000000000004</v>
      </c>
      <c r="H53" s="107">
        <v>10.502000000000001</v>
      </c>
      <c r="I53" s="131">
        <v>11.042999999999999</v>
      </c>
      <c r="J53" s="61"/>
      <c r="K53" s="61"/>
      <c r="L53" s="61"/>
      <c r="M53" s="61">
        <f>1</f>
        <v>1</v>
      </c>
      <c r="N53" s="61"/>
      <c r="O53" s="61"/>
      <c r="P53" s="46"/>
      <c r="Q53" s="46"/>
      <c r="R53" s="73">
        <f>1</f>
        <v>1</v>
      </c>
      <c r="S53" s="73"/>
      <c r="T53" s="67"/>
      <c r="U53" s="105"/>
      <c r="V53" s="105"/>
      <c r="W53" s="134"/>
      <c r="X53" s="134"/>
      <c r="Y53" s="3">
        <f t="shared" si="0"/>
        <v>2</v>
      </c>
      <c r="Z53" s="12">
        <f t="shared" si="1"/>
        <v>462</v>
      </c>
    </row>
    <row r="54" spans="1:26" x14ac:dyDescent="0.2">
      <c r="A54" s="1" t="s">
        <v>90</v>
      </c>
      <c r="B54" s="28">
        <v>9.4939999999999998</v>
      </c>
      <c r="C54" s="21">
        <v>9.9160000000000004</v>
      </c>
      <c r="D54" s="33">
        <v>9.5709999999999997</v>
      </c>
      <c r="E54" s="21">
        <v>8.9830000000000005</v>
      </c>
      <c r="F54" s="45">
        <v>8.8510000000000009</v>
      </c>
      <c r="G54" s="63">
        <v>9.2509999999999994</v>
      </c>
      <c r="H54" s="107">
        <v>9.6010000000000009</v>
      </c>
      <c r="I54" s="131">
        <v>10.9</v>
      </c>
      <c r="J54" s="61">
        <f>1+1</f>
        <v>2</v>
      </c>
      <c r="K54" s="61"/>
      <c r="L54" s="61"/>
      <c r="M54" s="61">
        <f>1+1</f>
        <v>2</v>
      </c>
      <c r="N54" s="61"/>
      <c r="O54" s="61">
        <f>1+1</f>
        <v>2</v>
      </c>
      <c r="P54" s="46">
        <f>1+1+1</f>
        <v>3</v>
      </c>
      <c r="Q54" s="46"/>
      <c r="R54" s="73">
        <f>1+1+1+1</f>
        <v>4</v>
      </c>
      <c r="S54" s="73">
        <f>1+1</f>
        <v>2</v>
      </c>
      <c r="T54" s="67">
        <f>1+1+1</f>
        <v>3</v>
      </c>
      <c r="U54" s="105">
        <f>1+1+1+1+1+1</f>
        <v>6</v>
      </c>
      <c r="V54" s="105">
        <f>1+1+1+1+1+1+1</f>
        <v>7</v>
      </c>
      <c r="W54" s="134">
        <f>2</f>
        <v>2</v>
      </c>
      <c r="X54" s="134">
        <f>1</f>
        <v>1</v>
      </c>
      <c r="Y54" s="3">
        <f t="shared" si="0"/>
        <v>33</v>
      </c>
      <c r="Z54" s="12">
        <f t="shared" si="1"/>
        <v>495</v>
      </c>
    </row>
    <row r="55" spans="1:26" x14ac:dyDescent="0.2">
      <c r="A55" s="38" t="s">
        <v>46</v>
      </c>
      <c r="B55" s="28">
        <v>10.228999999999999</v>
      </c>
      <c r="C55" s="21">
        <v>11</v>
      </c>
      <c r="D55" s="33">
        <v>9.6199999999999992</v>
      </c>
      <c r="E55" s="21">
        <v>9.3079999999999998</v>
      </c>
      <c r="F55" s="45">
        <v>10.981</v>
      </c>
      <c r="G55" s="63">
        <v>9.5280000000000005</v>
      </c>
      <c r="H55" s="107">
        <v>12.622999999999999</v>
      </c>
      <c r="I55" s="131">
        <v>10.85</v>
      </c>
      <c r="J55" s="61"/>
      <c r="K55" s="61"/>
      <c r="L55" s="61"/>
      <c r="M55" s="61">
        <f>1</f>
        <v>1</v>
      </c>
      <c r="N55" s="61"/>
      <c r="O55" s="61"/>
      <c r="P55" s="46"/>
      <c r="Q55" s="46">
        <f>1</f>
        <v>1</v>
      </c>
      <c r="R55" s="73"/>
      <c r="S55" s="73"/>
      <c r="T55" s="67">
        <f>1</f>
        <v>1</v>
      </c>
      <c r="U55" s="105"/>
      <c r="V55" s="105"/>
      <c r="W55" s="134"/>
      <c r="X55" s="134"/>
      <c r="Y55" s="3">
        <f t="shared" si="0"/>
        <v>3</v>
      </c>
      <c r="Z55" s="12">
        <f t="shared" si="1"/>
        <v>498</v>
      </c>
    </row>
    <row r="56" spans="1:26" x14ac:dyDescent="0.2">
      <c r="A56" s="8" t="s">
        <v>182</v>
      </c>
      <c r="B56" s="28">
        <v>3.258</v>
      </c>
      <c r="C56" s="21">
        <v>3.1629999999999998</v>
      </c>
      <c r="D56" s="33">
        <v>4.0990000000000002</v>
      </c>
      <c r="E56" s="21">
        <v>3.976</v>
      </c>
      <c r="F56" s="45">
        <v>4.9000000000000004</v>
      </c>
      <c r="G56" s="63">
        <v>4.6100000000000003</v>
      </c>
      <c r="H56" s="107">
        <v>6.5510000000000002</v>
      </c>
      <c r="I56" s="131">
        <v>10.753</v>
      </c>
      <c r="J56" s="61"/>
      <c r="K56" s="61">
        <f>1+1</f>
        <v>2</v>
      </c>
      <c r="L56" s="61"/>
      <c r="M56" s="61">
        <f>1</f>
        <v>1</v>
      </c>
      <c r="N56" s="61"/>
      <c r="O56" s="61">
        <f>1+1</f>
        <v>2</v>
      </c>
      <c r="P56" s="46">
        <v>1</v>
      </c>
      <c r="Q56" s="46"/>
      <c r="R56" s="73"/>
      <c r="S56" s="73">
        <f>1+1+1+1+1+1</f>
        <v>6</v>
      </c>
      <c r="T56" s="67">
        <f>1+1+1</f>
        <v>3</v>
      </c>
      <c r="U56" s="105">
        <f>1+1+1+1</f>
        <v>4</v>
      </c>
      <c r="V56" s="105">
        <f>1+1+1+1+1+1+1</f>
        <v>7</v>
      </c>
      <c r="W56" s="134">
        <f>1</f>
        <v>1</v>
      </c>
      <c r="X56" s="134">
        <f>1+1+1</f>
        <v>3</v>
      </c>
      <c r="Y56" s="3">
        <f t="shared" si="0"/>
        <v>27</v>
      </c>
      <c r="Z56" s="12">
        <f t="shared" si="1"/>
        <v>525</v>
      </c>
    </row>
    <row r="57" spans="1:26" x14ac:dyDescent="0.2">
      <c r="A57" s="8" t="s">
        <v>160</v>
      </c>
      <c r="B57" s="28">
        <v>6.7359999999999998</v>
      </c>
      <c r="C57" s="21">
        <v>6.5449999999999999</v>
      </c>
      <c r="D57" s="33">
        <v>7.6719999999999997</v>
      </c>
      <c r="E57" s="21">
        <v>7.21</v>
      </c>
      <c r="F57" s="45">
        <v>7.33</v>
      </c>
      <c r="G57" s="63">
        <v>7.4329999999999998</v>
      </c>
      <c r="H57" s="107">
        <v>8.5120000000000005</v>
      </c>
      <c r="I57" s="131">
        <v>10.323</v>
      </c>
      <c r="J57" s="61">
        <f>1+1+1+1+1</f>
        <v>5</v>
      </c>
      <c r="K57" s="61">
        <f>1+1+1+1+1+1+1+1</f>
        <v>8</v>
      </c>
      <c r="L57" s="61">
        <f>1+1+1+1+1+1+1+1</f>
        <v>8</v>
      </c>
      <c r="M57" s="61">
        <f>1+1+1+1+1+1+1+1</f>
        <v>8</v>
      </c>
      <c r="N57" s="61">
        <f>1+1+1+1+1+1+1+1</f>
        <v>8</v>
      </c>
      <c r="O57" s="61">
        <f>1+1+1+1+1+1+1+1</f>
        <v>8</v>
      </c>
      <c r="P57" s="46">
        <f>1+1+1+1+1+1+1</f>
        <v>7</v>
      </c>
      <c r="Q57" s="46">
        <f>1+1+1+1+1+1+1+1+1+1+1+1+1</f>
        <v>13</v>
      </c>
      <c r="R57" s="73">
        <f>1+1+1+1+1+1+1+1+1+1+1+1+1+1</f>
        <v>14</v>
      </c>
      <c r="S57" s="73">
        <f>1+1+1+1+1+1+1+1+1+1+1+1+1</f>
        <v>13</v>
      </c>
      <c r="T57" s="67">
        <f>16</f>
        <v>16</v>
      </c>
      <c r="U57" s="105">
        <f>7</f>
        <v>7</v>
      </c>
      <c r="V57" s="105">
        <f>1+1+1+1+1+1+1+1+1+1</f>
        <v>10</v>
      </c>
      <c r="W57" s="134">
        <f>1+1+1+1+1+1+1+1+2</f>
        <v>10</v>
      </c>
      <c r="X57" s="134">
        <f>1+1+1</f>
        <v>3</v>
      </c>
      <c r="Y57" s="3">
        <f t="shared" si="0"/>
        <v>135</v>
      </c>
      <c r="Z57" s="12">
        <f t="shared" si="1"/>
        <v>660</v>
      </c>
    </row>
    <row r="58" spans="1:26" x14ac:dyDescent="0.2">
      <c r="A58" s="1" t="s">
        <v>220</v>
      </c>
      <c r="B58" s="28">
        <v>4.3559999999999999</v>
      </c>
      <c r="C58" s="21">
        <v>5.032</v>
      </c>
      <c r="D58" s="33">
        <v>7.2409999999999997</v>
      </c>
      <c r="E58" s="21">
        <v>7.1260000000000003</v>
      </c>
      <c r="F58" s="45">
        <v>7.02</v>
      </c>
      <c r="G58" s="63">
        <v>7.2789999999999999</v>
      </c>
      <c r="H58" s="107">
        <v>6.766</v>
      </c>
      <c r="I58" s="131">
        <v>10.068</v>
      </c>
      <c r="J58" s="61"/>
      <c r="K58" s="61"/>
      <c r="L58" s="61"/>
      <c r="M58" s="61"/>
      <c r="N58" s="61"/>
      <c r="O58" s="61"/>
      <c r="P58" s="46"/>
      <c r="Q58" s="46"/>
      <c r="R58" s="73">
        <f>1</f>
        <v>1</v>
      </c>
      <c r="S58" s="73"/>
      <c r="T58" s="67"/>
      <c r="U58" s="105"/>
      <c r="V58" s="105">
        <f>1</f>
        <v>1</v>
      </c>
      <c r="W58" s="134">
        <f>1</f>
        <v>1</v>
      </c>
      <c r="X58" s="134">
        <f>1</f>
        <v>1</v>
      </c>
      <c r="Y58" s="3">
        <f t="shared" si="0"/>
        <v>3</v>
      </c>
      <c r="Z58" s="12">
        <f t="shared" si="1"/>
        <v>663</v>
      </c>
    </row>
    <row r="59" spans="1:26" x14ac:dyDescent="0.2">
      <c r="A59" s="8" t="s">
        <v>311</v>
      </c>
      <c r="B59" s="28"/>
      <c r="C59" s="21"/>
      <c r="D59" s="33"/>
      <c r="E59" s="21"/>
      <c r="F59" s="45"/>
      <c r="H59" s="107">
        <v>8.109</v>
      </c>
      <c r="I59" s="131">
        <v>9.9949999999999992</v>
      </c>
      <c r="J59" s="61"/>
      <c r="K59" s="61"/>
      <c r="L59" s="61"/>
      <c r="M59" s="61"/>
      <c r="N59" s="61"/>
      <c r="O59" s="61"/>
      <c r="P59" s="46"/>
      <c r="Q59" s="46"/>
      <c r="R59" s="73"/>
      <c r="S59" s="73"/>
      <c r="T59" s="67"/>
      <c r="U59" s="105"/>
      <c r="V59" s="105"/>
      <c r="W59" s="134">
        <f>1</f>
        <v>1</v>
      </c>
      <c r="X59" s="134"/>
      <c r="Y59" s="3">
        <f t="shared" si="0"/>
        <v>1</v>
      </c>
      <c r="Z59" s="12">
        <f t="shared" si="1"/>
        <v>664</v>
      </c>
    </row>
    <row r="60" spans="1:26" x14ac:dyDescent="0.2">
      <c r="A60" s="1" t="s">
        <v>106</v>
      </c>
      <c r="B60" s="28">
        <v>3.73</v>
      </c>
      <c r="C60" s="21">
        <v>3.9020000000000001</v>
      </c>
      <c r="D60" s="33">
        <v>4.1429999999999998</v>
      </c>
      <c r="E60" s="21">
        <v>4.8390000000000004</v>
      </c>
      <c r="F60" s="45">
        <v>5.0990000000000002</v>
      </c>
      <c r="G60" s="63">
        <v>4.3579999999999997</v>
      </c>
      <c r="H60" s="107">
        <v>6.7919999999999998</v>
      </c>
      <c r="I60" s="131">
        <v>9.9879999999999995</v>
      </c>
      <c r="J60" s="61"/>
      <c r="K60" s="61">
        <f>1</f>
        <v>1</v>
      </c>
      <c r="L60" s="61"/>
      <c r="M60" s="61"/>
      <c r="N60" s="61"/>
      <c r="O60" s="61"/>
      <c r="P60" s="46"/>
      <c r="Q60" s="46">
        <f>1</f>
        <v>1</v>
      </c>
      <c r="R60" s="73"/>
      <c r="S60" s="73"/>
      <c r="T60" s="67">
        <f>1</f>
        <v>1</v>
      </c>
      <c r="U60" s="105"/>
      <c r="V60" s="105">
        <f>1+1</f>
        <v>2</v>
      </c>
      <c r="W60" s="134">
        <f>1+1</f>
        <v>2</v>
      </c>
      <c r="X60" s="134"/>
      <c r="Y60" s="3">
        <f t="shared" si="0"/>
        <v>7</v>
      </c>
      <c r="Z60" s="12">
        <f t="shared" si="1"/>
        <v>671</v>
      </c>
    </row>
    <row r="61" spans="1:26" x14ac:dyDescent="0.2">
      <c r="A61" s="1" t="s">
        <v>209</v>
      </c>
      <c r="B61" s="28">
        <v>8.0850000000000009</v>
      </c>
      <c r="C61" s="21">
        <v>7.1070000000000002</v>
      </c>
      <c r="D61" s="33">
        <v>6.98</v>
      </c>
      <c r="E61" s="21">
        <v>8.0370000000000008</v>
      </c>
      <c r="F61" s="45">
        <v>8.7590000000000003</v>
      </c>
      <c r="G61" s="63">
        <v>7.8280000000000003</v>
      </c>
      <c r="H61" s="107">
        <v>7.7220000000000004</v>
      </c>
      <c r="I61" s="131">
        <v>9.8140000000000001</v>
      </c>
      <c r="J61" s="61"/>
      <c r="K61" s="61"/>
      <c r="L61" s="61"/>
      <c r="M61" s="61"/>
      <c r="N61" s="61"/>
      <c r="O61" s="61"/>
      <c r="P61" s="46"/>
      <c r="Q61" s="46"/>
      <c r="R61" s="73">
        <f>1</f>
        <v>1</v>
      </c>
      <c r="S61" s="73">
        <f>1</f>
        <v>1</v>
      </c>
      <c r="T61" s="67"/>
      <c r="U61" s="105">
        <f>1</f>
        <v>1</v>
      </c>
      <c r="V61" s="105">
        <f>1</f>
        <v>1</v>
      </c>
      <c r="W61" s="134">
        <f>1</f>
        <v>1</v>
      </c>
      <c r="X61" s="134"/>
      <c r="Y61" s="3">
        <f t="shared" si="0"/>
        <v>5</v>
      </c>
      <c r="Z61" s="12">
        <f t="shared" si="1"/>
        <v>676</v>
      </c>
    </row>
    <row r="62" spans="1:26" x14ac:dyDescent="0.2">
      <c r="A62" s="1" t="s">
        <v>91</v>
      </c>
      <c r="B62" s="28">
        <v>8.4550000000000001</v>
      </c>
      <c r="C62" s="21">
        <v>9.3849999999999998</v>
      </c>
      <c r="D62" s="33">
        <v>7.8483000000000001</v>
      </c>
      <c r="E62" s="21">
        <v>6.78</v>
      </c>
      <c r="F62" s="45">
        <v>7.3570000000000002</v>
      </c>
      <c r="G62" s="63">
        <v>7.3490000000000002</v>
      </c>
      <c r="H62" s="107">
        <v>8.3559999999999999</v>
      </c>
      <c r="I62" s="131">
        <v>9.3960000000000008</v>
      </c>
      <c r="J62" s="61"/>
      <c r="K62" s="61"/>
      <c r="L62" s="61"/>
      <c r="M62" s="61"/>
      <c r="N62" s="61"/>
      <c r="O62" s="61">
        <f>1+1+1</f>
        <v>3</v>
      </c>
      <c r="P62" s="46"/>
      <c r="Q62" s="46"/>
      <c r="R62" s="73"/>
      <c r="S62" s="73">
        <f>1+1+1</f>
        <v>3</v>
      </c>
      <c r="T62" s="67"/>
      <c r="U62" s="105"/>
      <c r="V62" s="105"/>
      <c r="W62" s="134">
        <f>1</f>
        <v>1</v>
      </c>
      <c r="X62" s="134"/>
      <c r="Y62" s="3">
        <f t="shared" si="0"/>
        <v>7</v>
      </c>
      <c r="Z62" s="12">
        <f t="shared" si="1"/>
        <v>683</v>
      </c>
    </row>
    <row r="63" spans="1:26" x14ac:dyDescent="0.2">
      <c r="A63" s="8" t="s">
        <v>230</v>
      </c>
      <c r="B63" s="28">
        <v>3.3340000000000001</v>
      </c>
      <c r="C63" s="21">
        <v>3.2589999999999999</v>
      </c>
      <c r="D63" s="33">
        <v>3.391</v>
      </c>
      <c r="E63" s="21">
        <v>4.0519999999999996</v>
      </c>
      <c r="F63" s="45">
        <v>4.5289999999999999</v>
      </c>
      <c r="G63" s="63">
        <v>4.9459999999999997</v>
      </c>
      <c r="H63" s="107">
        <v>6.306</v>
      </c>
      <c r="I63" s="131">
        <v>9.2309999999999999</v>
      </c>
      <c r="J63" s="61"/>
      <c r="K63" s="61"/>
      <c r="L63" s="61"/>
      <c r="M63" s="61"/>
      <c r="N63" s="61"/>
      <c r="O63" s="61"/>
      <c r="P63" s="46"/>
      <c r="Q63" s="46"/>
      <c r="R63" s="73"/>
      <c r="S63" s="73">
        <f>1</f>
        <v>1</v>
      </c>
      <c r="T63" s="67"/>
      <c r="U63" s="105"/>
      <c r="V63" s="105"/>
      <c r="W63" s="134">
        <f>1</f>
        <v>1</v>
      </c>
      <c r="X63" s="134">
        <f>1</f>
        <v>1</v>
      </c>
      <c r="Y63" s="3">
        <f t="shared" si="0"/>
        <v>2</v>
      </c>
      <c r="Z63" s="12">
        <f t="shared" si="1"/>
        <v>685</v>
      </c>
    </row>
    <row r="64" spans="1:26" x14ac:dyDescent="0.2">
      <c r="A64" s="13" t="s">
        <v>283</v>
      </c>
      <c r="B64" s="28" t="s">
        <v>2</v>
      </c>
      <c r="C64" s="21" t="s">
        <v>2</v>
      </c>
      <c r="D64" s="33">
        <v>4.6420000000000003</v>
      </c>
      <c r="E64" s="21">
        <v>5.2670000000000003</v>
      </c>
      <c r="F64" s="45">
        <v>5.9509999999999996</v>
      </c>
      <c r="G64" s="63">
        <v>6.14</v>
      </c>
      <c r="H64" s="107">
        <v>7.6319999999999997</v>
      </c>
      <c r="I64" s="131">
        <v>9.2240000000000002</v>
      </c>
      <c r="J64" s="77"/>
      <c r="K64" s="77"/>
      <c r="L64" s="77"/>
      <c r="M64" s="77"/>
      <c r="N64" s="78"/>
      <c r="O64" s="78"/>
      <c r="P64" s="48"/>
      <c r="Q64" s="48"/>
      <c r="R64" s="71"/>
      <c r="S64" s="71"/>
      <c r="T64" s="65"/>
      <c r="U64" s="103"/>
      <c r="V64" s="103">
        <f>1</f>
        <v>1</v>
      </c>
      <c r="W64" s="136"/>
      <c r="X64" s="136"/>
      <c r="Y64" s="3">
        <f t="shared" si="0"/>
        <v>1</v>
      </c>
      <c r="Z64" s="12">
        <f t="shared" si="1"/>
        <v>686</v>
      </c>
    </row>
    <row r="65" spans="1:26" x14ac:dyDescent="0.2">
      <c r="A65" s="1" t="s">
        <v>139</v>
      </c>
      <c r="B65" s="28">
        <v>3.75</v>
      </c>
      <c r="C65" s="21">
        <v>3.448</v>
      </c>
      <c r="D65" s="33">
        <v>3.335</v>
      </c>
      <c r="E65" s="21">
        <v>3.67</v>
      </c>
      <c r="F65" s="45">
        <v>3.9620000000000002</v>
      </c>
      <c r="G65" s="63">
        <v>3.0920000000000001</v>
      </c>
      <c r="H65" s="107">
        <v>4.8849999999999998</v>
      </c>
      <c r="I65" s="131">
        <v>9.1059999999999999</v>
      </c>
      <c r="J65" s="61"/>
      <c r="K65" s="61">
        <f>1</f>
        <v>1</v>
      </c>
      <c r="L65" s="61"/>
      <c r="M65" s="61"/>
      <c r="N65" s="61"/>
      <c r="O65" s="61"/>
      <c r="P65" s="46"/>
      <c r="Q65" s="46"/>
      <c r="R65" s="73"/>
      <c r="S65" s="73"/>
      <c r="T65" s="67"/>
      <c r="U65" s="105"/>
      <c r="V65" s="105"/>
      <c r="W65" s="134">
        <f>1</f>
        <v>1</v>
      </c>
      <c r="X65" s="134"/>
      <c r="Y65" s="3">
        <f t="shared" si="0"/>
        <v>2</v>
      </c>
      <c r="Z65" s="12">
        <f t="shared" si="1"/>
        <v>688</v>
      </c>
    </row>
    <row r="66" spans="1:26" x14ac:dyDescent="0.2">
      <c r="A66" s="8" t="s">
        <v>305</v>
      </c>
      <c r="B66" s="28"/>
      <c r="C66" s="21"/>
      <c r="D66" s="33"/>
      <c r="E66" s="21"/>
      <c r="F66" s="45"/>
      <c r="H66" s="107">
        <v>7.4969999999999999</v>
      </c>
      <c r="I66" s="131">
        <v>9.0709999999999997</v>
      </c>
      <c r="J66" s="61"/>
      <c r="K66" s="61"/>
      <c r="L66" s="61"/>
      <c r="M66" s="61"/>
      <c r="N66" s="61"/>
      <c r="O66" s="61"/>
      <c r="P66" s="46"/>
      <c r="Q66" s="46"/>
      <c r="R66" s="73"/>
      <c r="S66" s="73"/>
      <c r="T66" s="67"/>
      <c r="U66" s="105"/>
      <c r="V66" s="105"/>
      <c r="W66" s="134">
        <f>1</f>
        <v>1</v>
      </c>
      <c r="X66" s="134"/>
      <c r="Y66" s="3">
        <f t="shared" si="0"/>
        <v>1</v>
      </c>
      <c r="Z66" s="12">
        <f t="shared" si="1"/>
        <v>689</v>
      </c>
    </row>
    <row r="67" spans="1:26" x14ac:dyDescent="0.2">
      <c r="A67" s="8" t="s">
        <v>286</v>
      </c>
      <c r="B67" s="28" t="s">
        <v>2</v>
      </c>
      <c r="C67" s="21" t="s">
        <v>2</v>
      </c>
      <c r="D67" s="33" t="s">
        <v>2</v>
      </c>
      <c r="E67" s="21" t="s">
        <v>2</v>
      </c>
      <c r="F67" s="45" t="s">
        <v>2</v>
      </c>
      <c r="G67" s="63" t="s">
        <v>2</v>
      </c>
      <c r="H67" s="107">
        <v>4.694</v>
      </c>
      <c r="I67" s="131">
        <v>9</v>
      </c>
      <c r="J67" s="61"/>
      <c r="K67" s="61"/>
      <c r="L67" s="61"/>
      <c r="M67" s="61"/>
      <c r="N67" s="61"/>
      <c r="O67" s="61"/>
      <c r="P67" s="46"/>
      <c r="Q67" s="46"/>
      <c r="R67" s="73"/>
      <c r="S67" s="73"/>
      <c r="T67" s="67"/>
      <c r="U67" s="105"/>
      <c r="V67" s="105">
        <f>1</f>
        <v>1</v>
      </c>
      <c r="W67" s="134"/>
      <c r="X67" s="134">
        <f>1</f>
        <v>1</v>
      </c>
      <c r="Y67" s="3">
        <f t="shared" si="0"/>
        <v>1</v>
      </c>
      <c r="Z67" s="12">
        <f t="shared" si="1"/>
        <v>690</v>
      </c>
    </row>
    <row r="68" spans="1:26" ht="15.75" x14ac:dyDescent="0.25">
      <c r="A68" s="120" t="s">
        <v>279</v>
      </c>
      <c r="B68" s="28"/>
      <c r="C68" s="21"/>
      <c r="D68" s="33"/>
      <c r="E68" s="21"/>
      <c r="F68" s="45"/>
      <c r="J68" s="61"/>
      <c r="K68" s="61"/>
      <c r="L68" s="61"/>
      <c r="M68" s="61"/>
      <c r="N68" s="61"/>
      <c r="O68" s="61"/>
      <c r="P68" s="46"/>
      <c r="Q68" s="46"/>
      <c r="R68" s="73"/>
      <c r="S68" s="73"/>
      <c r="T68" s="67"/>
      <c r="U68" s="105"/>
      <c r="V68" s="105"/>
      <c r="W68" s="134"/>
      <c r="X68" s="141">
        <f>SUM(X23:X67)</f>
        <v>48</v>
      </c>
      <c r="Y68" s="3"/>
      <c r="Z68" s="12"/>
    </row>
    <row r="69" spans="1:26" x14ac:dyDescent="0.2">
      <c r="A69" s="8"/>
      <c r="B69" s="28"/>
      <c r="C69" s="21"/>
      <c r="D69" s="33"/>
      <c r="E69" s="21"/>
      <c r="F69" s="45"/>
      <c r="J69" s="61"/>
      <c r="K69" s="61"/>
      <c r="L69" s="61"/>
      <c r="M69" s="61"/>
      <c r="N69" s="61"/>
      <c r="O69" s="61"/>
      <c r="P69" s="46"/>
      <c r="Q69" s="46"/>
      <c r="R69" s="73"/>
      <c r="S69" s="73"/>
      <c r="T69" s="67"/>
      <c r="U69" s="105"/>
      <c r="V69" s="105"/>
      <c r="W69" s="134"/>
      <c r="X69" s="134"/>
      <c r="Y69" s="3"/>
      <c r="Z69" s="12"/>
    </row>
    <row r="70" spans="1:26" x14ac:dyDescent="0.2">
      <c r="A70" s="8" t="s">
        <v>235</v>
      </c>
      <c r="B70" s="28">
        <v>3.0569999999999999</v>
      </c>
      <c r="C70" s="21">
        <v>3.1880000000000002</v>
      </c>
      <c r="D70" s="33">
        <v>2.7229999999999999</v>
      </c>
      <c r="E70" s="21">
        <v>3.1309999999999998</v>
      </c>
      <c r="F70" s="45">
        <v>4.01</v>
      </c>
      <c r="G70" s="63">
        <v>4.0049999999999999</v>
      </c>
      <c r="H70" s="107">
        <v>5.6470000000000002</v>
      </c>
      <c r="I70" s="131">
        <v>8.91</v>
      </c>
      <c r="J70" s="61"/>
      <c r="K70" s="61"/>
      <c r="L70" s="61"/>
      <c r="M70" s="61"/>
      <c r="N70" s="61"/>
      <c r="O70" s="61"/>
      <c r="P70" s="46"/>
      <c r="Q70" s="46"/>
      <c r="R70" s="73"/>
      <c r="S70" s="73">
        <f>1</f>
        <v>1</v>
      </c>
      <c r="T70" s="67">
        <f>1</f>
        <v>1</v>
      </c>
      <c r="U70" s="105"/>
      <c r="V70" s="105">
        <f>1+1</f>
        <v>2</v>
      </c>
      <c r="W70" s="134">
        <f>1</f>
        <v>1</v>
      </c>
      <c r="X70" s="134">
        <f>1</f>
        <v>1</v>
      </c>
      <c r="Y70" s="3">
        <f t="shared" ref="Y70:Y133" si="2">SUM(J70:W70)</f>
        <v>5</v>
      </c>
      <c r="Z70" s="12">
        <f>Y70</f>
        <v>5</v>
      </c>
    </row>
    <row r="71" spans="1:26" x14ac:dyDescent="0.2">
      <c r="A71" s="8" t="s">
        <v>148</v>
      </c>
      <c r="B71" s="28">
        <v>10.353</v>
      </c>
      <c r="C71" s="21">
        <v>14.308</v>
      </c>
      <c r="D71" s="33">
        <v>9.1050000000000004</v>
      </c>
      <c r="E71" s="21">
        <v>13.648999999999999</v>
      </c>
      <c r="F71" s="45">
        <v>6.202</v>
      </c>
      <c r="G71" s="63">
        <v>10.217000000000001</v>
      </c>
      <c r="H71" s="107">
        <v>11.061999999999999</v>
      </c>
      <c r="I71" s="131">
        <v>8.8000000000000007</v>
      </c>
      <c r="J71" s="61"/>
      <c r="K71" s="61"/>
      <c r="L71" s="61"/>
      <c r="M71" s="61"/>
      <c r="N71" s="61"/>
      <c r="O71" s="61">
        <f>1+1</f>
        <v>2</v>
      </c>
      <c r="P71" s="46">
        <f>1+1</f>
        <v>2</v>
      </c>
      <c r="Q71" s="46"/>
      <c r="R71" s="73">
        <f>1+1+1+1</f>
        <v>4</v>
      </c>
      <c r="S71" s="73">
        <f>1+1+1</f>
        <v>3</v>
      </c>
      <c r="T71" s="67">
        <f>1+1+1+1</f>
        <v>4</v>
      </c>
      <c r="U71" s="105">
        <f>1</f>
        <v>1</v>
      </c>
      <c r="V71" s="105">
        <f>1+1+1</f>
        <v>3</v>
      </c>
      <c r="W71" s="134">
        <f>1+1+1+1</f>
        <v>4</v>
      </c>
      <c r="X71" s="134">
        <f>1+1</f>
        <v>2</v>
      </c>
      <c r="Y71" s="3">
        <f t="shared" si="2"/>
        <v>23</v>
      </c>
      <c r="Z71" s="12">
        <f t="shared" ref="Z71:Z134" si="3">Y71+Z70</f>
        <v>28</v>
      </c>
    </row>
    <row r="72" spans="1:26" x14ac:dyDescent="0.2">
      <c r="A72" s="1" t="s">
        <v>260</v>
      </c>
      <c r="B72" s="28" t="s">
        <v>2</v>
      </c>
      <c r="C72" s="21" t="s">
        <v>2</v>
      </c>
      <c r="D72" s="33" t="s">
        <v>2</v>
      </c>
      <c r="E72" s="21">
        <v>5.6950000000000003</v>
      </c>
      <c r="F72" s="45">
        <v>6.4290000000000003</v>
      </c>
      <c r="G72" s="63">
        <v>5.5110000000000001</v>
      </c>
      <c r="H72" s="107">
        <v>5.085</v>
      </c>
      <c r="I72" s="131">
        <v>8.7870000000000008</v>
      </c>
      <c r="J72" s="61"/>
      <c r="K72" s="61"/>
      <c r="L72" s="61"/>
      <c r="M72" s="61"/>
      <c r="N72" s="61"/>
      <c r="O72" s="61"/>
      <c r="P72" s="46"/>
      <c r="Q72" s="46"/>
      <c r="R72" s="73"/>
      <c r="S72" s="73"/>
      <c r="T72" s="67"/>
      <c r="U72" s="105">
        <f>1</f>
        <v>1</v>
      </c>
      <c r="V72" s="105"/>
      <c r="W72" s="134">
        <f>1</f>
        <v>1</v>
      </c>
      <c r="X72" s="134"/>
      <c r="Y72" s="3">
        <f t="shared" si="2"/>
        <v>2</v>
      </c>
      <c r="Z72" s="12">
        <f t="shared" si="3"/>
        <v>30</v>
      </c>
    </row>
    <row r="73" spans="1:26" x14ac:dyDescent="0.2">
      <c r="A73" s="8" t="s">
        <v>103</v>
      </c>
      <c r="B73" s="28" t="s">
        <v>2</v>
      </c>
      <c r="C73" s="21">
        <v>8.5190000000000001</v>
      </c>
      <c r="D73" s="33">
        <v>9.3219999999999992</v>
      </c>
      <c r="E73" s="21">
        <v>8.282</v>
      </c>
      <c r="F73" s="45">
        <v>7.7249999999999996</v>
      </c>
      <c r="G73" s="63">
        <v>7.6159999999999997</v>
      </c>
      <c r="H73" s="107">
        <v>7.08</v>
      </c>
      <c r="I73" s="131">
        <v>8.7129999999999992</v>
      </c>
      <c r="J73" s="61"/>
      <c r="K73" s="61"/>
      <c r="L73" s="61"/>
      <c r="M73" s="61"/>
      <c r="N73" s="61"/>
      <c r="O73" s="61"/>
      <c r="P73" s="46"/>
      <c r="Q73" s="46">
        <f>1+1</f>
        <v>2</v>
      </c>
      <c r="R73" s="73">
        <f>1+1+1+1</f>
        <v>4</v>
      </c>
      <c r="S73" s="73"/>
      <c r="T73" s="67"/>
      <c r="U73" s="105">
        <f>1</f>
        <v>1</v>
      </c>
      <c r="V73" s="105">
        <f>1+1</f>
        <v>2</v>
      </c>
      <c r="W73" s="134"/>
      <c r="X73" s="134">
        <f>1</f>
        <v>1</v>
      </c>
      <c r="Y73" s="3">
        <f t="shared" si="2"/>
        <v>9</v>
      </c>
      <c r="Z73" s="12">
        <f t="shared" si="3"/>
        <v>39</v>
      </c>
    </row>
    <row r="74" spans="1:26" x14ac:dyDescent="0.2">
      <c r="A74" s="1" t="s">
        <v>150</v>
      </c>
      <c r="B74" s="28">
        <v>7.4320000000000004</v>
      </c>
      <c r="C74" s="21">
        <v>5.6260000000000003</v>
      </c>
      <c r="D74" s="33">
        <v>3.7120000000000002</v>
      </c>
      <c r="E74" s="21">
        <v>5.298</v>
      </c>
      <c r="F74" s="45">
        <v>7.3319999999999999</v>
      </c>
      <c r="G74" s="63">
        <v>7.0590000000000002</v>
      </c>
      <c r="H74" s="107">
        <v>6.2859999999999996</v>
      </c>
      <c r="I74" s="131">
        <v>8.6780000000000008</v>
      </c>
      <c r="J74" s="61">
        <f>1+1</f>
        <v>2</v>
      </c>
      <c r="K74" s="61"/>
      <c r="L74" s="61">
        <f>1+1</f>
        <v>2</v>
      </c>
      <c r="M74" s="61">
        <f>1+1+1+1</f>
        <v>4</v>
      </c>
      <c r="N74" s="61">
        <f>1+1+1+1</f>
        <v>4</v>
      </c>
      <c r="O74" s="61">
        <f>1</f>
        <v>1</v>
      </c>
      <c r="P74" s="46">
        <f>1</f>
        <v>1</v>
      </c>
      <c r="Q74" s="46">
        <f>1+1</f>
        <v>2</v>
      </c>
      <c r="R74" s="73">
        <f>1+1+1</f>
        <v>3</v>
      </c>
      <c r="S74" s="73">
        <f>1+1</f>
        <v>2</v>
      </c>
      <c r="T74" s="67">
        <f>1+1+1</f>
        <v>3</v>
      </c>
      <c r="U74" s="105">
        <f>1</f>
        <v>1</v>
      </c>
      <c r="V74" s="105">
        <f>1+1+1</f>
        <v>3</v>
      </c>
      <c r="W74" s="134">
        <f>1+1</f>
        <v>2</v>
      </c>
      <c r="X74" s="134"/>
      <c r="Y74" s="3">
        <f t="shared" si="2"/>
        <v>30</v>
      </c>
      <c r="Z74" s="12">
        <f t="shared" si="3"/>
        <v>69</v>
      </c>
    </row>
    <row r="75" spans="1:26" x14ac:dyDescent="0.2">
      <c r="A75" s="8" t="s">
        <v>314</v>
      </c>
      <c r="B75" s="28"/>
      <c r="C75" s="21"/>
      <c r="D75" s="33"/>
      <c r="E75" s="21"/>
      <c r="F75" s="45"/>
      <c r="H75" s="107" t="s">
        <v>2</v>
      </c>
      <c r="I75" s="131">
        <v>8.625</v>
      </c>
      <c r="J75" s="61"/>
      <c r="K75" s="61"/>
      <c r="L75" s="61"/>
      <c r="M75" s="61"/>
      <c r="N75" s="61"/>
      <c r="O75" s="61"/>
      <c r="P75" s="46"/>
      <c r="Q75" s="46"/>
      <c r="R75" s="73"/>
      <c r="S75" s="73"/>
      <c r="T75" s="67"/>
      <c r="U75" s="105"/>
      <c r="V75" s="105"/>
      <c r="W75" s="134">
        <f>1</f>
        <v>1</v>
      </c>
      <c r="X75" s="134">
        <f>1</f>
        <v>1</v>
      </c>
      <c r="Y75" s="3">
        <f t="shared" si="2"/>
        <v>1</v>
      </c>
      <c r="Z75" s="12">
        <f t="shared" si="3"/>
        <v>70</v>
      </c>
    </row>
    <row r="76" spans="1:26" x14ac:dyDescent="0.2">
      <c r="A76" s="8" t="s">
        <v>183</v>
      </c>
      <c r="B76" s="28">
        <v>3.6539999999999999</v>
      </c>
      <c r="C76" s="21">
        <v>4.41</v>
      </c>
      <c r="D76" s="33">
        <v>3.9319999999999999</v>
      </c>
      <c r="E76" s="21">
        <v>4.1520000000000001</v>
      </c>
      <c r="F76" s="45">
        <v>4.8570000000000002</v>
      </c>
      <c r="G76" s="63">
        <v>4.9260000000000002</v>
      </c>
      <c r="H76" s="107">
        <v>5.7949999999999999</v>
      </c>
      <c r="I76" s="131">
        <v>8.5459999999999994</v>
      </c>
      <c r="J76" s="61"/>
      <c r="K76" s="61"/>
      <c r="L76" s="61"/>
      <c r="M76" s="61"/>
      <c r="N76" s="61"/>
      <c r="O76" s="61"/>
      <c r="P76" s="46">
        <f>1</f>
        <v>1</v>
      </c>
      <c r="Q76" s="46">
        <f>1+1</f>
        <v>2</v>
      </c>
      <c r="R76" s="73"/>
      <c r="S76" s="73"/>
      <c r="T76" s="67"/>
      <c r="U76" s="105"/>
      <c r="V76" s="105"/>
      <c r="W76" s="134">
        <f>1</f>
        <v>1</v>
      </c>
      <c r="X76" s="134"/>
      <c r="Y76" s="3">
        <f t="shared" si="2"/>
        <v>4</v>
      </c>
      <c r="Z76" s="12">
        <f t="shared" si="3"/>
        <v>74</v>
      </c>
    </row>
    <row r="77" spans="1:26" x14ac:dyDescent="0.2">
      <c r="A77" s="8" t="s">
        <v>212</v>
      </c>
      <c r="B77" s="28" t="s">
        <v>2</v>
      </c>
      <c r="C77" s="21" t="s">
        <v>2</v>
      </c>
      <c r="D77" s="33" t="s">
        <v>2</v>
      </c>
      <c r="E77" s="21" t="s">
        <v>2</v>
      </c>
      <c r="F77" s="45">
        <v>4.8360000000000003</v>
      </c>
      <c r="G77" s="63">
        <v>5.3049999999999997</v>
      </c>
      <c r="H77" s="107">
        <v>5.5410000000000004</v>
      </c>
      <c r="I77" s="131">
        <v>8.5009999999999994</v>
      </c>
      <c r="J77" s="61"/>
      <c r="K77" s="61"/>
      <c r="L77" s="61"/>
      <c r="M77" s="61"/>
      <c r="N77" s="61"/>
      <c r="O77" s="61"/>
      <c r="P77" s="46"/>
      <c r="Q77" s="46">
        <f>1</f>
        <v>1</v>
      </c>
      <c r="R77" s="73">
        <f>1</f>
        <v>1</v>
      </c>
      <c r="S77" s="73"/>
      <c r="T77" s="67">
        <f>1+1</f>
        <v>2</v>
      </c>
      <c r="U77" s="105">
        <f>1+1+1+1</f>
        <v>4</v>
      </c>
      <c r="V77" s="105">
        <f>1</f>
        <v>1</v>
      </c>
      <c r="W77" s="134">
        <f>1</f>
        <v>1</v>
      </c>
      <c r="X77" s="134"/>
      <c r="Y77" s="3">
        <f t="shared" si="2"/>
        <v>10</v>
      </c>
      <c r="Z77" s="12">
        <f t="shared" si="3"/>
        <v>84</v>
      </c>
    </row>
    <row r="78" spans="1:26" x14ac:dyDescent="0.2">
      <c r="A78" s="8" t="s">
        <v>303</v>
      </c>
      <c r="B78" s="28"/>
      <c r="C78" s="21"/>
      <c r="D78" s="33"/>
      <c r="E78" s="21"/>
      <c r="F78" s="45"/>
      <c r="H78" s="107">
        <v>8.4689999999999994</v>
      </c>
      <c r="I78" s="131">
        <v>8.4689999999999994</v>
      </c>
      <c r="J78" s="61"/>
      <c r="K78" s="61"/>
      <c r="L78" s="61"/>
      <c r="M78" s="61"/>
      <c r="N78" s="61"/>
      <c r="O78" s="61"/>
      <c r="P78" s="46"/>
      <c r="Q78" s="46"/>
      <c r="R78" s="73"/>
      <c r="S78" s="73"/>
      <c r="T78" s="67"/>
      <c r="U78" s="105"/>
      <c r="V78" s="105"/>
      <c r="W78" s="134">
        <f>1+1</f>
        <v>2</v>
      </c>
      <c r="X78" s="134"/>
      <c r="Y78" s="3">
        <f t="shared" si="2"/>
        <v>2</v>
      </c>
      <c r="Z78" s="12">
        <f t="shared" si="3"/>
        <v>86</v>
      </c>
    </row>
    <row r="79" spans="1:26" x14ac:dyDescent="0.2">
      <c r="A79" s="1" t="s">
        <v>146</v>
      </c>
      <c r="B79" s="28">
        <v>5.9240000000000004</v>
      </c>
      <c r="C79" s="21">
        <v>5.3220000000000001</v>
      </c>
      <c r="D79" s="33">
        <v>6.5540000000000003</v>
      </c>
      <c r="E79" s="21">
        <v>6.3440000000000003</v>
      </c>
      <c r="F79" s="45">
        <v>5.7080000000000002</v>
      </c>
      <c r="G79" s="63">
        <v>6.3630000000000004</v>
      </c>
      <c r="H79" s="107">
        <v>6.5110000000000001</v>
      </c>
      <c r="I79" s="131">
        <v>8.3350000000000009</v>
      </c>
      <c r="J79" s="61"/>
      <c r="K79" s="61"/>
      <c r="L79" s="61"/>
      <c r="M79" s="61">
        <f>1</f>
        <v>1</v>
      </c>
      <c r="N79" s="61"/>
      <c r="O79" s="61">
        <f>1</f>
        <v>1</v>
      </c>
      <c r="P79" s="46"/>
      <c r="Q79" s="46"/>
      <c r="R79" s="73">
        <f>1+1+1+1+1</f>
        <v>5</v>
      </c>
      <c r="S79" s="73">
        <f>1+1+1</f>
        <v>3</v>
      </c>
      <c r="T79" s="67">
        <f>1</f>
        <v>1</v>
      </c>
      <c r="U79" s="105">
        <f>1</f>
        <v>1</v>
      </c>
      <c r="V79" s="105">
        <f>1+1+1+1</f>
        <v>4</v>
      </c>
      <c r="W79" s="134">
        <f>1+1+1</f>
        <v>3</v>
      </c>
      <c r="X79" s="134"/>
      <c r="Y79" s="3">
        <f t="shared" si="2"/>
        <v>19</v>
      </c>
      <c r="Z79" s="12">
        <f t="shared" si="3"/>
        <v>105</v>
      </c>
    </row>
    <row r="80" spans="1:26" x14ac:dyDescent="0.2">
      <c r="A80" s="1" t="s">
        <v>144</v>
      </c>
      <c r="B80" s="28">
        <v>2.3140000000000001</v>
      </c>
      <c r="C80" s="21">
        <v>2.6059999999999999</v>
      </c>
      <c r="D80" s="33">
        <v>3.0369999999999999</v>
      </c>
      <c r="E80" s="21">
        <v>3.6539999999999999</v>
      </c>
      <c r="F80" s="45">
        <v>4.5629999999999997</v>
      </c>
      <c r="G80" s="63">
        <v>4.9939999999999998</v>
      </c>
      <c r="H80" s="107">
        <v>5.4409999999999998</v>
      </c>
      <c r="I80" s="131">
        <v>8.1189999999999998</v>
      </c>
      <c r="J80" s="61"/>
      <c r="K80" s="61"/>
      <c r="L80" s="61"/>
      <c r="M80" s="61"/>
      <c r="N80" s="61"/>
      <c r="O80" s="61">
        <f>1</f>
        <v>1</v>
      </c>
      <c r="P80" s="46"/>
      <c r="Q80" s="46"/>
      <c r="R80" s="73"/>
      <c r="S80" s="73"/>
      <c r="T80" s="67"/>
      <c r="U80" s="105"/>
      <c r="V80" s="105"/>
      <c r="W80" s="134">
        <f>1</f>
        <v>1</v>
      </c>
      <c r="X80" s="134"/>
      <c r="Y80" s="3">
        <f t="shared" si="2"/>
        <v>2</v>
      </c>
      <c r="Z80" s="12">
        <f t="shared" si="3"/>
        <v>107</v>
      </c>
    </row>
    <row r="81" spans="1:26" x14ac:dyDescent="0.2">
      <c r="A81" s="8" t="s">
        <v>278</v>
      </c>
      <c r="B81" s="28">
        <v>5.6950000000000003</v>
      </c>
      <c r="C81" s="21">
        <v>5.8250000000000002</v>
      </c>
      <c r="D81" s="33">
        <v>5.6360000000000001</v>
      </c>
      <c r="E81" s="21">
        <v>5.8860000000000001</v>
      </c>
      <c r="F81" s="45">
        <v>6.32</v>
      </c>
      <c r="G81" s="63">
        <v>6.0419999999999998</v>
      </c>
      <c r="H81" s="107">
        <v>6.7850000000000001</v>
      </c>
      <c r="I81" s="131">
        <v>8.0079999999999991</v>
      </c>
      <c r="J81" s="61"/>
      <c r="K81" s="61"/>
      <c r="L81" s="61"/>
      <c r="M81" s="61"/>
      <c r="N81" s="61"/>
      <c r="O81" s="61"/>
      <c r="P81" s="46"/>
      <c r="Q81" s="46"/>
      <c r="R81" s="73"/>
      <c r="S81" s="73"/>
      <c r="T81" s="67"/>
      <c r="U81" s="105">
        <f>1</f>
        <v>1</v>
      </c>
      <c r="V81" s="105"/>
      <c r="W81" s="134"/>
      <c r="X81" s="134"/>
      <c r="Y81" s="3">
        <f t="shared" si="2"/>
        <v>1</v>
      </c>
      <c r="Z81" s="12">
        <f t="shared" si="3"/>
        <v>108</v>
      </c>
    </row>
    <row r="82" spans="1:26" x14ac:dyDescent="0.2">
      <c r="A82" s="27" t="s">
        <v>174</v>
      </c>
      <c r="B82" s="28">
        <v>6.5549999999999997</v>
      </c>
      <c r="C82" s="21">
        <v>7.3940000000000001</v>
      </c>
      <c r="D82" s="33">
        <v>6.8410000000000002</v>
      </c>
      <c r="E82" s="21">
        <v>6.28</v>
      </c>
      <c r="F82" s="45">
        <v>6.4560000000000004</v>
      </c>
      <c r="G82" s="63">
        <v>5.9489999999999998</v>
      </c>
      <c r="H82" s="107">
        <v>6.9020000000000001</v>
      </c>
      <c r="I82" s="131">
        <v>8.0050000000000008</v>
      </c>
      <c r="J82" s="61">
        <f>1+1+1</f>
        <v>3</v>
      </c>
      <c r="K82" s="61"/>
      <c r="L82" s="61">
        <f>1+1+1+1+1</f>
        <v>5</v>
      </c>
      <c r="M82" s="61">
        <f>1+1+1+1+1</f>
        <v>5</v>
      </c>
      <c r="N82" s="61">
        <f>1+1+1+1</f>
        <v>4</v>
      </c>
      <c r="O82" s="61">
        <f>1+1+1+1+1</f>
        <v>5</v>
      </c>
      <c r="P82" s="46">
        <f>1+1+1+1+1+1</f>
        <v>6</v>
      </c>
      <c r="Q82" s="46">
        <f>1+1+1+1+1+1</f>
        <v>6</v>
      </c>
      <c r="R82" s="73">
        <f>1+1</f>
        <v>2</v>
      </c>
      <c r="S82" s="73">
        <f>1+1</f>
        <v>2</v>
      </c>
      <c r="T82" s="67">
        <f>1+1+1</f>
        <v>3</v>
      </c>
      <c r="U82" s="105">
        <f>1</f>
        <v>1</v>
      </c>
      <c r="V82" s="105">
        <f>1</f>
        <v>1</v>
      </c>
      <c r="W82" s="134">
        <f>1+1+1+1+1</f>
        <v>5</v>
      </c>
      <c r="X82" s="134">
        <f>1+1+1+1+1</f>
        <v>5</v>
      </c>
      <c r="Y82" s="3">
        <f t="shared" si="2"/>
        <v>48</v>
      </c>
      <c r="Z82" s="12">
        <f t="shared" si="3"/>
        <v>156</v>
      </c>
    </row>
    <row r="83" spans="1:26" x14ac:dyDescent="0.2">
      <c r="A83" s="1" t="s">
        <v>170</v>
      </c>
      <c r="B83" s="28">
        <v>5.1349999999999998</v>
      </c>
      <c r="C83" s="21">
        <v>5.9059999999999997</v>
      </c>
      <c r="D83" s="33">
        <v>6.96</v>
      </c>
      <c r="E83" s="21">
        <v>6.1689999999999996</v>
      </c>
      <c r="F83" s="45">
        <v>6.173</v>
      </c>
      <c r="G83" s="63">
        <v>5.415</v>
      </c>
      <c r="H83" s="107">
        <v>6.3620000000000001</v>
      </c>
      <c r="I83" s="131">
        <v>7.9470000000000001</v>
      </c>
      <c r="J83" s="61">
        <f>1</f>
        <v>1</v>
      </c>
      <c r="K83" s="61"/>
      <c r="L83" s="61">
        <f>1</f>
        <v>1</v>
      </c>
      <c r="M83" s="61"/>
      <c r="N83" s="61">
        <f>1</f>
        <v>1</v>
      </c>
      <c r="O83" s="61"/>
      <c r="P83" s="46">
        <f>1</f>
        <v>1</v>
      </c>
      <c r="Q83" s="46">
        <f>1+1+1</f>
        <v>3</v>
      </c>
      <c r="R83" s="73">
        <f>1+1+1</f>
        <v>3</v>
      </c>
      <c r="S83" s="73"/>
      <c r="T83" s="67"/>
      <c r="U83" s="105">
        <f>1+1</f>
        <v>2</v>
      </c>
      <c r="V83" s="105">
        <f>1+1-1</f>
        <v>1</v>
      </c>
      <c r="W83" s="134">
        <f>1+1</f>
        <v>2</v>
      </c>
      <c r="X83" s="134"/>
      <c r="Y83" s="3">
        <f t="shared" si="2"/>
        <v>15</v>
      </c>
      <c r="Z83" s="12">
        <f t="shared" si="3"/>
        <v>171</v>
      </c>
    </row>
    <row r="84" spans="1:26" x14ac:dyDescent="0.2">
      <c r="A84" s="8" t="s">
        <v>28</v>
      </c>
      <c r="B84" s="28">
        <v>3.573</v>
      </c>
      <c r="C84" s="21">
        <v>2.8410000000000002</v>
      </c>
      <c r="D84" s="33">
        <v>3.992</v>
      </c>
      <c r="E84" s="21">
        <v>4.141</v>
      </c>
      <c r="F84" s="45">
        <v>4.101</v>
      </c>
      <c r="G84" s="63">
        <v>4.5030000000000001</v>
      </c>
      <c r="H84" s="107">
        <v>4.5309999999999997</v>
      </c>
      <c r="I84" s="131">
        <v>7.8319999999999999</v>
      </c>
      <c r="J84" s="61"/>
      <c r="K84" s="61"/>
      <c r="L84" s="61"/>
      <c r="M84" s="61"/>
      <c r="N84" s="61"/>
      <c r="O84" s="61"/>
      <c r="P84" s="46">
        <f>1+1+1</f>
        <v>3</v>
      </c>
      <c r="Q84" s="46"/>
      <c r="R84" s="73"/>
      <c r="S84" s="73">
        <f>1</f>
        <v>1</v>
      </c>
      <c r="T84" s="67"/>
      <c r="U84" s="105"/>
      <c r="V84" s="105"/>
      <c r="W84" s="134">
        <f>1</f>
        <v>1</v>
      </c>
      <c r="X84" s="134"/>
      <c r="Y84" s="3">
        <f t="shared" si="2"/>
        <v>5</v>
      </c>
      <c r="Z84" s="12">
        <f t="shared" si="3"/>
        <v>176</v>
      </c>
    </row>
    <row r="85" spans="1:26" x14ac:dyDescent="0.2">
      <c r="A85" s="8" t="s">
        <v>145</v>
      </c>
      <c r="B85" s="28">
        <v>5.6210000000000004</v>
      </c>
      <c r="C85" s="21">
        <v>6.875</v>
      </c>
      <c r="D85" s="33">
        <v>6.7859999999999996</v>
      </c>
      <c r="E85" s="21">
        <v>6.9749999999999996</v>
      </c>
      <c r="F85" s="45">
        <v>6.9560000000000004</v>
      </c>
      <c r="G85" s="63">
        <v>6.6890000000000001</v>
      </c>
      <c r="H85" s="107">
        <v>6.7839999999999998</v>
      </c>
      <c r="I85" s="131">
        <v>7.7859999999999996</v>
      </c>
      <c r="J85" s="61"/>
      <c r="K85" s="61"/>
      <c r="L85" s="61"/>
      <c r="M85" s="61"/>
      <c r="N85" s="61">
        <f>1</f>
        <v>1</v>
      </c>
      <c r="O85" s="61">
        <f>1+1</f>
        <v>2</v>
      </c>
      <c r="P85" s="46"/>
      <c r="Q85" s="46"/>
      <c r="R85" s="73">
        <f>1</f>
        <v>1</v>
      </c>
      <c r="S85" s="73"/>
      <c r="T85" s="67"/>
      <c r="U85" s="105">
        <f>1</f>
        <v>1</v>
      </c>
      <c r="V85" s="105">
        <f>1+1</f>
        <v>2</v>
      </c>
      <c r="W85" s="134">
        <f>1</f>
        <v>1</v>
      </c>
      <c r="X85" s="134"/>
      <c r="Y85" s="3">
        <f t="shared" si="2"/>
        <v>8</v>
      </c>
      <c r="Z85" s="12">
        <f t="shared" si="3"/>
        <v>184</v>
      </c>
    </row>
    <row r="86" spans="1:26" x14ac:dyDescent="0.2">
      <c r="A86" s="8" t="s">
        <v>269</v>
      </c>
      <c r="B86" s="28"/>
      <c r="C86" s="21"/>
      <c r="D86" s="33"/>
      <c r="E86" s="21"/>
      <c r="F86" s="45"/>
      <c r="H86" s="107">
        <v>5.0140000000000002</v>
      </c>
      <c r="I86" s="131">
        <v>7.6749999999999998</v>
      </c>
      <c r="J86" s="61"/>
      <c r="K86" s="61"/>
      <c r="L86" s="61"/>
      <c r="M86" s="61"/>
      <c r="N86" s="61"/>
      <c r="O86" s="61"/>
      <c r="P86" s="46"/>
      <c r="Q86" s="46"/>
      <c r="R86" s="73"/>
      <c r="S86" s="73"/>
      <c r="T86" s="67"/>
      <c r="U86" s="105">
        <f>1</f>
        <v>1</v>
      </c>
      <c r="V86" s="105"/>
      <c r="W86" s="134"/>
      <c r="X86" s="134"/>
      <c r="Y86" s="3">
        <f t="shared" si="2"/>
        <v>1</v>
      </c>
      <c r="Z86" s="12">
        <f t="shared" si="3"/>
        <v>185</v>
      </c>
    </row>
    <row r="87" spans="1:26" x14ac:dyDescent="0.2">
      <c r="A87" s="8" t="s">
        <v>277</v>
      </c>
      <c r="B87" s="28" t="s">
        <v>2</v>
      </c>
      <c r="C87" s="21" t="s">
        <v>2</v>
      </c>
      <c r="D87" s="33" t="s">
        <v>2</v>
      </c>
      <c r="E87" s="21" t="s">
        <v>2</v>
      </c>
      <c r="F87" s="45" t="s">
        <v>2</v>
      </c>
      <c r="G87" s="63">
        <v>4.8289999999999997</v>
      </c>
      <c r="H87" s="107">
        <v>4.3659999999999997</v>
      </c>
      <c r="I87" s="131">
        <v>7.6660000000000004</v>
      </c>
      <c r="J87" s="61"/>
      <c r="K87" s="61"/>
      <c r="L87" s="61"/>
      <c r="M87" s="61"/>
      <c r="N87" s="61"/>
      <c r="O87" s="61"/>
      <c r="P87" s="46"/>
      <c r="Q87" s="46"/>
      <c r="R87" s="73"/>
      <c r="S87" s="73"/>
      <c r="T87" s="67"/>
      <c r="U87" s="105">
        <f>1</f>
        <v>1</v>
      </c>
      <c r="V87" s="105">
        <f>1</f>
        <v>1</v>
      </c>
      <c r="W87" s="134">
        <f>1</f>
        <v>1</v>
      </c>
      <c r="X87" s="134"/>
      <c r="Y87" s="3">
        <f t="shared" si="2"/>
        <v>3</v>
      </c>
      <c r="Z87" s="12">
        <f t="shared" si="3"/>
        <v>188</v>
      </c>
    </row>
    <row r="88" spans="1:26" x14ac:dyDescent="0.2">
      <c r="A88" s="26" t="s">
        <v>124</v>
      </c>
      <c r="B88" s="28" t="s">
        <v>2</v>
      </c>
      <c r="C88" s="21" t="s">
        <v>2</v>
      </c>
      <c r="D88" s="33" t="s">
        <v>2</v>
      </c>
      <c r="E88" s="21">
        <v>7.4630000000000001</v>
      </c>
      <c r="F88" s="45">
        <v>6.8710000000000004</v>
      </c>
      <c r="G88" s="63">
        <v>7.2670000000000003</v>
      </c>
      <c r="H88" s="107">
        <v>5.9930000000000003</v>
      </c>
      <c r="I88" s="131">
        <v>7.6580000000000004</v>
      </c>
      <c r="J88" s="61"/>
      <c r="K88" s="61"/>
      <c r="L88" s="61"/>
      <c r="M88" s="61"/>
      <c r="N88" s="61"/>
      <c r="O88" s="61">
        <f>1</f>
        <v>1</v>
      </c>
      <c r="P88" s="46"/>
      <c r="Q88" s="46"/>
      <c r="R88" s="73">
        <f>1</f>
        <v>1</v>
      </c>
      <c r="S88" s="73">
        <f>1</f>
        <v>1</v>
      </c>
      <c r="T88" s="67"/>
      <c r="U88" s="105"/>
      <c r="V88" s="105"/>
      <c r="W88" s="134">
        <f>1+1</f>
        <v>2</v>
      </c>
      <c r="X88" s="134"/>
      <c r="Y88" s="3">
        <f t="shared" si="2"/>
        <v>5</v>
      </c>
      <c r="Z88" s="12">
        <f t="shared" si="3"/>
        <v>193</v>
      </c>
    </row>
    <row r="89" spans="1:26" x14ac:dyDescent="0.2">
      <c r="A89" s="8" t="s">
        <v>87</v>
      </c>
      <c r="B89" s="28">
        <v>4.3550000000000004</v>
      </c>
      <c r="C89" s="21">
        <v>4.32</v>
      </c>
      <c r="D89" s="33">
        <v>4.165</v>
      </c>
      <c r="E89" s="21">
        <v>4.2670000000000003</v>
      </c>
      <c r="F89" s="45">
        <v>4.8419999999999996</v>
      </c>
      <c r="G89" s="63">
        <v>5.89</v>
      </c>
      <c r="H89" s="107">
        <v>5.4050000000000002</v>
      </c>
      <c r="I89" s="131">
        <v>7.5629999999999997</v>
      </c>
      <c r="J89" s="61">
        <f>1</f>
        <v>1</v>
      </c>
      <c r="K89" s="61"/>
      <c r="L89" s="61"/>
      <c r="M89" s="61"/>
      <c r="N89" s="61"/>
      <c r="O89" s="61"/>
      <c r="P89" s="46"/>
      <c r="Q89" s="46"/>
      <c r="R89" s="73"/>
      <c r="S89" s="73">
        <f>1</f>
        <v>1</v>
      </c>
      <c r="T89" s="67"/>
      <c r="U89" s="105">
        <f>1</f>
        <v>1</v>
      </c>
      <c r="V89" s="105">
        <f>1</f>
        <v>1</v>
      </c>
      <c r="W89" s="134">
        <f>1</f>
        <v>1</v>
      </c>
      <c r="X89" s="134">
        <f>1+1</f>
        <v>2</v>
      </c>
      <c r="Y89" s="3">
        <f t="shared" si="2"/>
        <v>5</v>
      </c>
      <c r="Z89" s="12">
        <f t="shared" si="3"/>
        <v>198</v>
      </c>
    </row>
    <row r="90" spans="1:26" x14ac:dyDescent="0.2">
      <c r="A90" s="8" t="s">
        <v>80</v>
      </c>
      <c r="B90" s="28">
        <v>3.794</v>
      </c>
      <c r="C90" s="21">
        <v>4.0359999999999996</v>
      </c>
      <c r="D90" s="33">
        <v>3.762</v>
      </c>
      <c r="E90" s="21">
        <v>3.9849999999999999</v>
      </c>
      <c r="F90" s="45">
        <v>4.0220000000000002</v>
      </c>
      <c r="G90" s="63">
        <v>4.66</v>
      </c>
      <c r="H90" s="107">
        <v>4.7110000000000003</v>
      </c>
      <c r="I90" s="131">
        <v>7.4969999999999999</v>
      </c>
      <c r="J90" s="61"/>
      <c r="K90" s="61">
        <f>1</f>
        <v>1</v>
      </c>
      <c r="L90" s="61"/>
      <c r="M90" s="61"/>
      <c r="N90" s="61"/>
      <c r="O90" s="61">
        <f>1</f>
        <v>1</v>
      </c>
      <c r="P90" s="46"/>
      <c r="Q90" s="46">
        <f>1+1</f>
        <v>2</v>
      </c>
      <c r="R90" s="73"/>
      <c r="S90" s="73">
        <f>1</f>
        <v>1</v>
      </c>
      <c r="T90" s="67"/>
      <c r="U90" s="105"/>
      <c r="V90" s="105">
        <f>1+1+1</f>
        <v>3</v>
      </c>
      <c r="W90" s="134">
        <f>1+1</f>
        <v>2</v>
      </c>
      <c r="X90" s="134">
        <f>1+1</f>
        <v>2</v>
      </c>
      <c r="Y90" s="3">
        <f t="shared" si="2"/>
        <v>10</v>
      </c>
      <c r="Z90" s="12">
        <f t="shared" si="3"/>
        <v>208</v>
      </c>
    </row>
    <row r="91" spans="1:26" x14ac:dyDescent="0.2">
      <c r="A91" s="8" t="s">
        <v>221</v>
      </c>
      <c r="B91" s="28">
        <v>6.5309999999999997</v>
      </c>
      <c r="C91" s="21">
        <v>7.431</v>
      </c>
      <c r="D91" s="33">
        <v>7.984</v>
      </c>
      <c r="E91" s="21">
        <v>6.9669999999999996</v>
      </c>
      <c r="F91" s="45">
        <v>6.7789999999999999</v>
      </c>
      <c r="G91" s="63">
        <v>5.77</v>
      </c>
      <c r="H91" s="107">
        <v>6.7649999999999997</v>
      </c>
      <c r="I91" s="131">
        <v>7.3639999999999999</v>
      </c>
      <c r="J91" s="61"/>
      <c r="K91" s="61"/>
      <c r="L91" s="61"/>
      <c r="M91" s="61"/>
      <c r="N91" s="61"/>
      <c r="O91" s="61"/>
      <c r="P91" s="46"/>
      <c r="Q91" s="46"/>
      <c r="R91" s="73">
        <f>1</f>
        <v>1</v>
      </c>
      <c r="S91" s="73">
        <f>1+1+1</f>
        <v>3</v>
      </c>
      <c r="T91" s="67"/>
      <c r="U91" s="105">
        <f>1</f>
        <v>1</v>
      </c>
      <c r="V91" s="105"/>
      <c r="W91" s="134">
        <f>1</f>
        <v>1</v>
      </c>
      <c r="X91" s="134"/>
      <c r="Y91" s="3">
        <f t="shared" si="2"/>
        <v>6</v>
      </c>
      <c r="Z91" s="12">
        <f t="shared" si="3"/>
        <v>214</v>
      </c>
    </row>
    <row r="92" spans="1:26" x14ac:dyDescent="0.2">
      <c r="A92" s="8" t="s">
        <v>264</v>
      </c>
      <c r="B92" s="28"/>
      <c r="C92" s="21"/>
      <c r="D92" s="33"/>
      <c r="E92" s="21"/>
      <c r="F92" s="45"/>
      <c r="G92" s="63">
        <v>5.75</v>
      </c>
      <c r="H92" s="107">
        <v>6.633</v>
      </c>
      <c r="I92" s="131">
        <v>7.3280000000000003</v>
      </c>
      <c r="J92" s="61"/>
      <c r="K92" s="61"/>
      <c r="L92" s="61"/>
      <c r="M92" s="61"/>
      <c r="N92" s="61"/>
      <c r="O92" s="61"/>
      <c r="P92" s="46"/>
      <c r="Q92" s="46"/>
      <c r="R92" s="73"/>
      <c r="S92" s="73"/>
      <c r="T92" s="67"/>
      <c r="U92" s="105">
        <f>1</f>
        <v>1</v>
      </c>
      <c r="V92" s="105">
        <f>1</f>
        <v>1</v>
      </c>
      <c r="W92" s="134">
        <f>1</f>
        <v>1</v>
      </c>
      <c r="X92" s="134">
        <f>1</f>
        <v>1</v>
      </c>
      <c r="Y92" s="3">
        <f t="shared" si="2"/>
        <v>3</v>
      </c>
      <c r="Z92" s="12">
        <f t="shared" si="3"/>
        <v>217</v>
      </c>
    </row>
    <row r="93" spans="1:26" x14ac:dyDescent="0.2">
      <c r="A93" s="1" t="s">
        <v>137</v>
      </c>
      <c r="B93" s="28">
        <v>5.242</v>
      </c>
      <c r="C93" s="21">
        <v>5.7939999999999996</v>
      </c>
      <c r="D93" s="33">
        <v>5.5259999999999998</v>
      </c>
      <c r="E93" s="21">
        <v>5.6769999999999996</v>
      </c>
      <c r="F93" s="45">
        <v>5.83</v>
      </c>
      <c r="G93" s="63">
        <v>5.3540000000000001</v>
      </c>
      <c r="H93" s="107">
        <v>5.9080000000000004</v>
      </c>
      <c r="I93" s="131">
        <v>7.298</v>
      </c>
      <c r="J93" s="61">
        <f>1+1+1+1+1+1+1</f>
        <v>7</v>
      </c>
      <c r="K93" s="61">
        <f>1+1+1+1</f>
        <v>4</v>
      </c>
      <c r="L93" s="61">
        <f>1+1</f>
        <v>2</v>
      </c>
      <c r="M93" s="61">
        <f>1+1+1+1</f>
        <v>4</v>
      </c>
      <c r="N93" s="61">
        <f>1+1</f>
        <v>2</v>
      </c>
      <c r="O93" s="61">
        <f>1+1+1+1+1+1</f>
        <v>6</v>
      </c>
      <c r="P93" s="46">
        <f>1+1+1</f>
        <v>3</v>
      </c>
      <c r="Q93" s="46">
        <f>1+1+1</f>
        <v>3</v>
      </c>
      <c r="R93" s="73">
        <f>1+1+1+1+1+1+1</f>
        <v>7</v>
      </c>
      <c r="S93" s="73"/>
      <c r="T93" s="67">
        <f>5</f>
        <v>5</v>
      </c>
      <c r="U93" s="105">
        <f>1+1+1</f>
        <v>3</v>
      </c>
      <c r="V93" s="105">
        <f>1+1+1+1</f>
        <v>4</v>
      </c>
      <c r="W93" s="134">
        <f>1</f>
        <v>1</v>
      </c>
      <c r="X93" s="134">
        <f>1+1+1+1</f>
        <v>4</v>
      </c>
      <c r="Y93" s="3">
        <f t="shared" si="2"/>
        <v>51</v>
      </c>
      <c r="Z93" s="12">
        <f t="shared" si="3"/>
        <v>268</v>
      </c>
    </row>
    <row r="94" spans="1:26" x14ac:dyDescent="0.2">
      <c r="A94" s="8" t="s">
        <v>242</v>
      </c>
      <c r="B94" s="28" t="s">
        <v>2</v>
      </c>
      <c r="C94" s="21" t="s">
        <v>2</v>
      </c>
      <c r="D94" s="33" t="s">
        <v>2</v>
      </c>
      <c r="E94" s="21" t="s">
        <v>2</v>
      </c>
      <c r="F94" s="45">
        <v>4.5540000000000003</v>
      </c>
      <c r="G94" s="63">
        <v>3.3679999999999999</v>
      </c>
      <c r="H94" s="107">
        <v>5.4039999999999999</v>
      </c>
      <c r="I94" s="131">
        <v>7.2910000000000004</v>
      </c>
      <c r="J94" s="61"/>
      <c r="K94" s="61"/>
      <c r="L94" s="61"/>
      <c r="M94" s="61"/>
      <c r="N94" s="61"/>
      <c r="O94" s="61"/>
      <c r="P94" s="46"/>
      <c r="Q94" s="46"/>
      <c r="R94" s="73"/>
      <c r="S94" s="73"/>
      <c r="T94" s="67">
        <f>1</f>
        <v>1</v>
      </c>
      <c r="U94" s="105">
        <f>1</f>
        <v>1</v>
      </c>
      <c r="V94" s="105">
        <f>1</f>
        <v>1</v>
      </c>
      <c r="W94" s="134">
        <f>1</f>
        <v>1</v>
      </c>
      <c r="X94" s="134"/>
      <c r="Y94" s="3">
        <f t="shared" si="2"/>
        <v>4</v>
      </c>
      <c r="Z94" s="12">
        <f t="shared" si="3"/>
        <v>272</v>
      </c>
    </row>
    <row r="95" spans="1:26" x14ac:dyDescent="0.2">
      <c r="A95" s="1" t="s">
        <v>102</v>
      </c>
      <c r="B95" s="28">
        <v>2.2029999999999998</v>
      </c>
      <c r="C95" s="21">
        <v>2.4820000000000002</v>
      </c>
      <c r="D95" s="33">
        <v>2.762</v>
      </c>
      <c r="E95" s="21">
        <v>3.13</v>
      </c>
      <c r="F95" s="45">
        <v>3.7429999999999999</v>
      </c>
      <c r="G95" s="63">
        <v>3.9740000000000002</v>
      </c>
      <c r="H95" s="107">
        <v>4.8719999999999999</v>
      </c>
      <c r="I95" s="131">
        <v>7.1289999999999996</v>
      </c>
      <c r="J95" s="61">
        <f>1</f>
        <v>1</v>
      </c>
      <c r="K95" s="61"/>
      <c r="L95" s="61">
        <f>1+1</f>
        <v>2</v>
      </c>
      <c r="M95" s="61"/>
      <c r="N95" s="61"/>
      <c r="O95" s="61"/>
      <c r="P95" s="46">
        <f>1</f>
        <v>1</v>
      </c>
      <c r="Q95" s="46"/>
      <c r="R95" s="73"/>
      <c r="S95" s="73">
        <f>1</f>
        <v>1</v>
      </c>
      <c r="T95" s="67">
        <f>1</f>
        <v>1</v>
      </c>
      <c r="U95" s="105"/>
      <c r="V95" s="105"/>
      <c r="W95" s="134">
        <f>1</f>
        <v>1</v>
      </c>
      <c r="X95" s="134"/>
      <c r="Y95" s="3">
        <f t="shared" si="2"/>
        <v>7</v>
      </c>
      <c r="Z95" s="12">
        <f t="shared" si="3"/>
        <v>279</v>
      </c>
    </row>
    <row r="96" spans="1:26" x14ac:dyDescent="0.2">
      <c r="A96" s="1" t="s">
        <v>172</v>
      </c>
      <c r="B96" s="28">
        <v>6.5819999999999999</v>
      </c>
      <c r="C96" s="21">
        <v>6.8150000000000004</v>
      </c>
      <c r="D96" s="33">
        <v>5.9720000000000004</v>
      </c>
      <c r="E96" s="21">
        <v>5.468</v>
      </c>
      <c r="F96" s="45">
        <v>5.9009999999999998</v>
      </c>
      <c r="G96" s="63">
        <v>5.7750000000000004</v>
      </c>
      <c r="H96" s="107">
        <v>6.141</v>
      </c>
      <c r="I96" s="131">
        <v>7.0910000000000002</v>
      </c>
      <c r="J96" s="61">
        <f>1+1</f>
        <v>2</v>
      </c>
      <c r="K96" s="61">
        <f>1+1</f>
        <v>2</v>
      </c>
      <c r="L96" s="61"/>
      <c r="M96" s="61">
        <f>1+1+1</f>
        <v>3</v>
      </c>
      <c r="N96" s="61">
        <f>1+1+1</f>
        <v>3</v>
      </c>
      <c r="O96" s="61">
        <f>1+1+1+1</f>
        <v>4</v>
      </c>
      <c r="P96" s="46">
        <f>1</f>
        <v>1</v>
      </c>
      <c r="Q96" s="46"/>
      <c r="R96" s="73">
        <f>1+1+1</f>
        <v>3</v>
      </c>
      <c r="S96" s="73">
        <f>1+1+1+1</f>
        <v>4</v>
      </c>
      <c r="T96" s="67">
        <f>1+1</f>
        <v>2</v>
      </c>
      <c r="U96" s="105">
        <f>1+1+1+1+1</f>
        <v>5</v>
      </c>
      <c r="V96" s="105">
        <f>1+1+1</f>
        <v>3</v>
      </c>
      <c r="W96" s="134">
        <f>1+2</f>
        <v>3</v>
      </c>
      <c r="X96" s="134">
        <f>1+1+1+1+1</f>
        <v>5</v>
      </c>
      <c r="Y96" s="3">
        <f t="shared" si="2"/>
        <v>35</v>
      </c>
      <c r="Z96" s="12">
        <f t="shared" si="3"/>
        <v>314</v>
      </c>
    </row>
    <row r="97" spans="1:26" x14ac:dyDescent="0.2">
      <c r="A97" s="8" t="s">
        <v>302</v>
      </c>
      <c r="B97" s="28"/>
      <c r="C97" s="21"/>
      <c r="D97" s="33"/>
      <c r="E97" s="21"/>
      <c r="F97" s="45"/>
      <c r="H97" s="107">
        <v>3.8759999999999999</v>
      </c>
      <c r="I97" s="131">
        <v>6.9930000000000003</v>
      </c>
      <c r="J97" s="61"/>
      <c r="K97" s="61"/>
      <c r="L97" s="61"/>
      <c r="M97" s="61"/>
      <c r="N97" s="61"/>
      <c r="O97" s="61"/>
      <c r="P97" s="46"/>
      <c r="Q97" s="46"/>
      <c r="R97" s="73"/>
      <c r="S97" s="73"/>
      <c r="T97" s="67"/>
      <c r="U97" s="105"/>
      <c r="V97" s="105"/>
      <c r="W97" s="134">
        <f>1</f>
        <v>1</v>
      </c>
      <c r="X97" s="134"/>
      <c r="Y97" s="3">
        <f t="shared" si="2"/>
        <v>1</v>
      </c>
      <c r="Z97" s="12">
        <f t="shared" si="3"/>
        <v>315</v>
      </c>
    </row>
    <row r="98" spans="1:26" x14ac:dyDescent="0.2">
      <c r="A98" s="1" t="s">
        <v>32</v>
      </c>
      <c r="B98" s="28">
        <v>2.2949999999999999</v>
      </c>
      <c r="C98" s="21">
        <v>2.9729999999999999</v>
      </c>
      <c r="D98" s="33">
        <v>2.641</v>
      </c>
      <c r="E98" s="21">
        <v>2.5550000000000002</v>
      </c>
      <c r="F98" s="45">
        <v>3.6869999999999998</v>
      </c>
      <c r="G98" s="63">
        <v>3.6160000000000001</v>
      </c>
      <c r="H98" s="107">
        <v>4.7779999999999996</v>
      </c>
      <c r="I98" s="131">
        <v>6.9429999999999996</v>
      </c>
      <c r="J98" s="61"/>
      <c r="K98" s="61"/>
      <c r="L98" s="61"/>
      <c r="M98" s="61"/>
      <c r="N98" s="61"/>
      <c r="O98" s="61"/>
      <c r="P98" s="46"/>
      <c r="Q98" s="46">
        <f>1</f>
        <v>1</v>
      </c>
      <c r="R98" s="73"/>
      <c r="S98" s="73"/>
      <c r="T98" s="67"/>
      <c r="U98" s="105"/>
      <c r="V98" s="105">
        <f>1</f>
        <v>1</v>
      </c>
      <c r="W98" s="134"/>
      <c r="X98" s="134"/>
      <c r="Y98" s="3">
        <f t="shared" si="2"/>
        <v>2</v>
      </c>
      <c r="Z98" s="12">
        <f t="shared" si="3"/>
        <v>317</v>
      </c>
    </row>
    <row r="99" spans="1:26" x14ac:dyDescent="0.2">
      <c r="A99" s="8" t="s">
        <v>79</v>
      </c>
      <c r="B99" s="28">
        <v>5.3230000000000004</v>
      </c>
      <c r="C99" s="21">
        <v>4.6210000000000004</v>
      </c>
      <c r="D99" s="33">
        <v>4.9809999999999999</v>
      </c>
      <c r="E99" s="21">
        <v>5.766</v>
      </c>
      <c r="F99" s="45">
        <v>7.3070000000000004</v>
      </c>
      <c r="G99" s="63">
        <v>5.4809999999999999</v>
      </c>
      <c r="H99" s="107">
        <v>5.61</v>
      </c>
      <c r="I99" s="131">
        <v>6.931</v>
      </c>
      <c r="J99" s="61">
        <f>1+1+1</f>
        <v>3</v>
      </c>
      <c r="K99" s="61"/>
      <c r="L99" s="61"/>
      <c r="M99" s="61">
        <f>1+1</f>
        <v>2</v>
      </c>
      <c r="N99" s="61"/>
      <c r="O99" s="61">
        <f>1</f>
        <v>1</v>
      </c>
      <c r="P99" s="46"/>
      <c r="Q99" s="46">
        <f>1</f>
        <v>1</v>
      </c>
      <c r="R99" s="73">
        <f>1</f>
        <v>1</v>
      </c>
      <c r="S99" s="73">
        <f>1</f>
        <v>1</v>
      </c>
      <c r="T99" s="67"/>
      <c r="U99" s="105">
        <f>1</f>
        <v>1</v>
      </c>
      <c r="V99" s="105"/>
      <c r="W99" s="134">
        <f>2</f>
        <v>2</v>
      </c>
      <c r="X99" s="134"/>
      <c r="Y99" s="3">
        <f t="shared" si="2"/>
        <v>12</v>
      </c>
      <c r="Z99" s="12">
        <f t="shared" si="3"/>
        <v>329</v>
      </c>
    </row>
    <row r="100" spans="1:26" x14ac:dyDescent="0.2">
      <c r="A100" s="8" t="s">
        <v>293</v>
      </c>
      <c r="B100" s="28">
        <v>4.3869999999999996</v>
      </c>
      <c r="C100" s="21">
        <v>4.5170000000000003</v>
      </c>
      <c r="D100" s="33">
        <v>4.5129999999999999</v>
      </c>
      <c r="E100" s="21">
        <v>4.7119999999999997</v>
      </c>
      <c r="F100" s="45">
        <v>4.95</v>
      </c>
      <c r="G100" s="63">
        <v>5.1230000000000002</v>
      </c>
      <c r="H100" s="107">
        <v>5.9770000000000003</v>
      </c>
      <c r="I100" s="131">
        <v>6.9109999999999996</v>
      </c>
      <c r="J100" s="61"/>
      <c r="K100" s="61"/>
      <c r="L100" s="61"/>
      <c r="M100" s="61"/>
      <c r="N100" s="61"/>
      <c r="O100" s="61"/>
      <c r="P100" s="46"/>
      <c r="Q100" s="46"/>
      <c r="R100" s="73"/>
      <c r="S100" s="73"/>
      <c r="T100" s="67"/>
      <c r="U100" s="105"/>
      <c r="V100" s="105">
        <f>1</f>
        <v>1</v>
      </c>
      <c r="W100" s="134"/>
      <c r="X100" s="134"/>
      <c r="Y100" s="3">
        <f t="shared" si="2"/>
        <v>1</v>
      </c>
      <c r="Z100" s="12">
        <f t="shared" si="3"/>
        <v>330</v>
      </c>
    </row>
    <row r="101" spans="1:26" x14ac:dyDescent="0.2">
      <c r="A101" s="1" t="s">
        <v>126</v>
      </c>
      <c r="B101" s="28">
        <v>7.2229999999999999</v>
      </c>
      <c r="C101" s="21">
        <v>7.242</v>
      </c>
      <c r="D101" s="33">
        <v>6.5309999999999997</v>
      </c>
      <c r="E101" s="21">
        <v>5.84</v>
      </c>
      <c r="F101" s="45">
        <v>6.0449999999999999</v>
      </c>
      <c r="G101" s="63">
        <v>5.9580000000000002</v>
      </c>
      <c r="H101" s="107">
        <v>6.4459999999999997</v>
      </c>
      <c r="I101" s="131">
        <v>6.9089999999999998</v>
      </c>
      <c r="J101" s="61"/>
      <c r="K101" s="61"/>
      <c r="L101" s="61">
        <f>1</f>
        <v>1</v>
      </c>
      <c r="M101" s="61">
        <f>1+1</f>
        <v>2</v>
      </c>
      <c r="N101" s="61">
        <f>1+1</f>
        <v>2</v>
      </c>
      <c r="O101" s="61">
        <f>1+1+1+1</f>
        <v>4</v>
      </c>
      <c r="P101" s="46">
        <f>1</f>
        <v>1</v>
      </c>
      <c r="Q101" s="46">
        <f>1</f>
        <v>1</v>
      </c>
      <c r="R101" s="73"/>
      <c r="S101" s="73">
        <f>1+1+1</f>
        <v>3</v>
      </c>
      <c r="T101" s="67">
        <f>1+1+1+1</f>
        <v>4</v>
      </c>
      <c r="U101" s="105">
        <f>1+1+1+1</f>
        <v>4</v>
      </c>
      <c r="V101" s="105">
        <f>1+1+1+1+1+1+1+1</f>
        <v>8</v>
      </c>
      <c r="W101" s="134">
        <f>1+1</f>
        <v>2</v>
      </c>
      <c r="X101" s="134">
        <f>1+1+1+1</f>
        <v>4</v>
      </c>
      <c r="Y101" s="3">
        <f t="shared" si="2"/>
        <v>32</v>
      </c>
      <c r="Z101" s="12">
        <f t="shared" si="3"/>
        <v>362</v>
      </c>
    </row>
    <row r="102" spans="1:26" x14ac:dyDescent="0.2">
      <c r="A102" s="1" t="s">
        <v>224</v>
      </c>
      <c r="B102" s="28">
        <v>5.03</v>
      </c>
      <c r="C102" s="21">
        <v>6.0860000000000003</v>
      </c>
      <c r="D102" s="33">
        <v>3.6539999999999999</v>
      </c>
      <c r="E102" s="21">
        <v>3.5489999999999999</v>
      </c>
      <c r="F102" s="45">
        <v>3.4580000000000002</v>
      </c>
      <c r="G102" s="63">
        <v>4.2519999999999998</v>
      </c>
      <c r="H102" s="107">
        <v>5.24</v>
      </c>
      <c r="I102" s="131">
        <v>6.8920000000000003</v>
      </c>
      <c r="J102" s="61"/>
      <c r="K102" s="61"/>
      <c r="L102" s="61"/>
      <c r="M102" s="61"/>
      <c r="N102" s="61"/>
      <c r="O102" s="61"/>
      <c r="P102" s="46"/>
      <c r="Q102" s="46"/>
      <c r="R102" s="73"/>
      <c r="S102" s="73">
        <f>1</f>
        <v>1</v>
      </c>
      <c r="T102" s="67"/>
      <c r="U102" s="105"/>
      <c r="V102" s="105"/>
      <c r="W102" s="134">
        <f>1</f>
        <v>1</v>
      </c>
      <c r="X102" s="134"/>
      <c r="Y102" s="3">
        <f t="shared" si="2"/>
        <v>2</v>
      </c>
      <c r="Z102" s="12">
        <f t="shared" si="3"/>
        <v>364</v>
      </c>
    </row>
    <row r="103" spans="1:26" x14ac:dyDescent="0.2">
      <c r="A103" s="8" t="s">
        <v>132</v>
      </c>
      <c r="B103" s="28">
        <v>4.74</v>
      </c>
      <c r="C103" s="21">
        <v>4.7539999999999996</v>
      </c>
      <c r="D103" s="33">
        <v>4.5640000000000001</v>
      </c>
      <c r="E103" s="21">
        <v>5.1959999999999997</v>
      </c>
      <c r="F103" s="45">
        <v>5.3010000000000002</v>
      </c>
      <c r="G103" s="63">
        <v>5.742</v>
      </c>
      <c r="H103" s="107">
        <v>5.84</v>
      </c>
      <c r="I103" s="131">
        <v>6.8689999999999998</v>
      </c>
      <c r="J103" s="61"/>
      <c r="K103" s="61"/>
      <c r="L103" s="61"/>
      <c r="M103" s="61"/>
      <c r="N103" s="61">
        <f>1</f>
        <v>1</v>
      </c>
      <c r="O103" s="61"/>
      <c r="P103" s="46">
        <f>1</f>
        <v>1</v>
      </c>
      <c r="Q103" s="46"/>
      <c r="R103" s="73">
        <f>1</f>
        <v>1</v>
      </c>
      <c r="S103" s="73">
        <f>1</f>
        <v>1</v>
      </c>
      <c r="T103" s="67"/>
      <c r="U103" s="105">
        <f>1</f>
        <v>1</v>
      </c>
      <c r="V103" s="105">
        <f>1+1</f>
        <v>2</v>
      </c>
      <c r="W103" s="134">
        <f>1</f>
        <v>1</v>
      </c>
      <c r="X103" s="134"/>
      <c r="Y103" s="3">
        <f t="shared" si="2"/>
        <v>8</v>
      </c>
      <c r="Z103" s="12">
        <f t="shared" si="3"/>
        <v>372</v>
      </c>
    </row>
    <row r="104" spans="1:26" x14ac:dyDescent="0.2">
      <c r="A104" s="38" t="s">
        <v>304</v>
      </c>
      <c r="B104" s="28"/>
      <c r="C104" s="21"/>
      <c r="D104" s="33"/>
      <c r="E104" s="21"/>
      <c r="F104" s="45"/>
      <c r="H104" s="107">
        <v>3.8580000000000001</v>
      </c>
      <c r="I104" s="107">
        <v>6.7569999999999997</v>
      </c>
      <c r="J104" s="61"/>
      <c r="K104" s="61"/>
      <c r="L104" s="61"/>
      <c r="M104" s="61"/>
      <c r="N104" s="61"/>
      <c r="O104" s="61"/>
      <c r="P104" s="46"/>
      <c r="Q104" s="46"/>
      <c r="R104" s="73"/>
      <c r="S104" s="73"/>
      <c r="T104" s="67"/>
      <c r="U104" s="105"/>
      <c r="V104" s="105"/>
      <c r="W104" s="134">
        <f>1</f>
        <v>1</v>
      </c>
      <c r="X104" s="134"/>
      <c r="Y104" s="3">
        <f t="shared" si="2"/>
        <v>1</v>
      </c>
      <c r="Z104" s="12">
        <f t="shared" si="3"/>
        <v>373</v>
      </c>
    </row>
    <row r="105" spans="1:26" x14ac:dyDescent="0.2">
      <c r="A105" s="27" t="s">
        <v>307</v>
      </c>
      <c r="B105" s="28"/>
      <c r="C105" s="21"/>
      <c r="D105" s="33"/>
      <c r="E105" s="21"/>
      <c r="F105" s="45"/>
      <c r="H105" s="107">
        <v>4.806</v>
      </c>
      <c r="I105" s="131">
        <v>6.7270000000000003</v>
      </c>
      <c r="J105" s="61"/>
      <c r="K105" s="61"/>
      <c r="L105" s="61"/>
      <c r="M105" s="61"/>
      <c r="N105" s="61"/>
      <c r="O105" s="61"/>
      <c r="P105" s="46"/>
      <c r="Q105" s="46"/>
      <c r="R105" s="73"/>
      <c r="S105" s="73"/>
      <c r="T105" s="67"/>
      <c r="U105" s="105"/>
      <c r="V105" s="105"/>
      <c r="W105" s="134">
        <f>1+1</f>
        <v>2</v>
      </c>
      <c r="X105" s="134"/>
      <c r="Y105" s="3">
        <f t="shared" si="2"/>
        <v>2</v>
      </c>
      <c r="Z105" s="12">
        <f t="shared" si="3"/>
        <v>375</v>
      </c>
    </row>
    <row r="106" spans="1:26" x14ac:dyDescent="0.2">
      <c r="A106" s="1" t="s">
        <v>261</v>
      </c>
      <c r="B106" s="28" t="s">
        <v>2</v>
      </c>
      <c r="C106" s="21">
        <v>3.637</v>
      </c>
      <c r="D106" s="33">
        <v>3.948</v>
      </c>
      <c r="E106" s="21">
        <v>4.4950000000000001</v>
      </c>
      <c r="F106" s="45">
        <v>4.2910000000000004</v>
      </c>
      <c r="G106" s="63">
        <v>3.6779999999999999</v>
      </c>
      <c r="H106" s="107">
        <v>4.4020000000000001</v>
      </c>
      <c r="I106" s="131">
        <v>6.6269999999999998</v>
      </c>
      <c r="J106" s="61"/>
      <c r="K106" s="61"/>
      <c r="L106" s="61">
        <f>1</f>
        <v>1</v>
      </c>
      <c r="M106" s="61"/>
      <c r="N106" s="61">
        <f>1+1+1+1+1+1+1+1</f>
        <v>8</v>
      </c>
      <c r="O106" s="61">
        <f>1+1+1+1+1+1</f>
        <v>6</v>
      </c>
      <c r="P106" s="46">
        <f>1+1</f>
        <v>2</v>
      </c>
      <c r="Q106" s="46">
        <f>1+1+1+1+1+1+1+1+1+1+1</f>
        <v>11</v>
      </c>
      <c r="R106" s="73">
        <f>1+1+1+1+1+1+1+1+1+1+1</f>
        <v>11</v>
      </c>
      <c r="S106" s="73">
        <f>1+1+1+1+1+1+1+1+1</f>
        <v>9</v>
      </c>
      <c r="T106" s="67">
        <f>12+1</f>
        <v>13</v>
      </c>
      <c r="U106" s="105">
        <f>1+1+1+1+1</f>
        <v>5</v>
      </c>
      <c r="V106" s="105">
        <f>1+1+1+1+1+1+1</f>
        <v>7</v>
      </c>
      <c r="W106" s="134">
        <f>1+1+1+1+1+6</f>
        <v>11</v>
      </c>
      <c r="X106" s="134">
        <f>1+1+1</f>
        <v>3</v>
      </c>
      <c r="Y106" s="3">
        <f t="shared" si="2"/>
        <v>84</v>
      </c>
      <c r="Z106" s="12">
        <f t="shared" si="3"/>
        <v>459</v>
      </c>
    </row>
    <row r="107" spans="1:26" x14ac:dyDescent="0.2">
      <c r="A107" s="1" t="s">
        <v>149</v>
      </c>
      <c r="B107" s="28">
        <v>6.2750000000000004</v>
      </c>
      <c r="C107" s="21">
        <v>5.84</v>
      </c>
      <c r="D107" s="33">
        <v>6.4939999999999998</v>
      </c>
      <c r="E107" s="21">
        <v>5.9470000000000001</v>
      </c>
      <c r="F107" s="45">
        <v>6.0860000000000003</v>
      </c>
      <c r="G107" s="63">
        <v>6.1310000000000002</v>
      </c>
      <c r="H107" s="107">
        <v>5.1630000000000003</v>
      </c>
      <c r="I107" s="131">
        <v>6.6219999999999999</v>
      </c>
      <c r="J107" s="61">
        <f>1+1</f>
        <v>2</v>
      </c>
      <c r="K107" s="61">
        <f>1+1+1</f>
        <v>3</v>
      </c>
      <c r="L107" s="61">
        <f>1+1</f>
        <v>2</v>
      </c>
      <c r="M107" s="61">
        <f>1+1+1+1+1+1+1</f>
        <v>7</v>
      </c>
      <c r="N107" s="61">
        <f>1+1</f>
        <v>2</v>
      </c>
      <c r="O107" s="61">
        <f>1+1</f>
        <v>2</v>
      </c>
      <c r="P107" s="46">
        <f>1+1+1+1+1+1+1+1</f>
        <v>8</v>
      </c>
      <c r="Q107" s="46">
        <f>1+1+1+1+1+1</f>
        <v>6</v>
      </c>
      <c r="R107" s="73">
        <f>1+1+1+1+1+1</f>
        <v>6</v>
      </c>
      <c r="S107" s="73">
        <f>1+1+1+1+1</f>
        <v>5</v>
      </c>
      <c r="T107" s="67">
        <f>1+1+1</f>
        <v>3</v>
      </c>
      <c r="U107" s="105">
        <f>1+1+1+1+1</f>
        <v>5</v>
      </c>
      <c r="V107" s="105">
        <f>1</f>
        <v>1</v>
      </c>
      <c r="W107" s="134">
        <f>1+1+1</f>
        <v>3</v>
      </c>
      <c r="X107" s="134">
        <f>9</f>
        <v>9</v>
      </c>
      <c r="Y107" s="3">
        <f t="shared" si="2"/>
        <v>55</v>
      </c>
      <c r="Z107" s="12">
        <f t="shared" si="3"/>
        <v>514</v>
      </c>
    </row>
    <row r="108" spans="1:26" x14ac:dyDescent="0.2">
      <c r="A108" s="8" t="s">
        <v>27</v>
      </c>
      <c r="B108" s="28">
        <v>2.859</v>
      </c>
      <c r="C108" s="21">
        <v>3.2029999999999998</v>
      </c>
      <c r="D108" s="33">
        <v>3.4020000000000001</v>
      </c>
      <c r="E108" s="21">
        <v>3.5640000000000001</v>
      </c>
      <c r="F108" s="45">
        <v>4.0990000000000002</v>
      </c>
      <c r="G108" s="63">
        <v>3.5409999999999999</v>
      </c>
      <c r="H108" s="107">
        <v>4.2409999999999997</v>
      </c>
      <c r="I108" s="131">
        <v>6.5759999999999996</v>
      </c>
      <c r="J108" s="61">
        <f>1</f>
        <v>1</v>
      </c>
      <c r="K108" s="61"/>
      <c r="L108" s="61"/>
      <c r="M108" s="61"/>
      <c r="N108" s="61"/>
      <c r="O108" s="61"/>
      <c r="P108" s="46"/>
      <c r="Q108" s="46"/>
      <c r="R108" s="73">
        <f>1</f>
        <v>1</v>
      </c>
      <c r="S108" s="73">
        <f>1</f>
        <v>1</v>
      </c>
      <c r="T108" s="67"/>
      <c r="U108" s="105"/>
      <c r="V108" s="105"/>
      <c r="W108" s="134"/>
      <c r="X108" s="134"/>
      <c r="Y108" s="3">
        <f t="shared" si="2"/>
        <v>3</v>
      </c>
      <c r="Z108" s="12">
        <f t="shared" si="3"/>
        <v>517</v>
      </c>
    </row>
    <row r="109" spans="1:26" x14ac:dyDescent="0.2">
      <c r="A109" s="1" t="s">
        <v>100</v>
      </c>
      <c r="B109" s="28">
        <v>5.1749999999999998</v>
      </c>
      <c r="C109" s="21">
        <v>5</v>
      </c>
      <c r="D109" s="33">
        <v>4.6559999999999997</v>
      </c>
      <c r="E109" s="21">
        <v>4.7329999999999997</v>
      </c>
      <c r="F109" s="45">
        <v>4.8090000000000002</v>
      </c>
      <c r="G109" s="63">
        <v>4.617</v>
      </c>
      <c r="H109" s="107">
        <v>4.7</v>
      </c>
      <c r="I109" s="131">
        <v>6.431</v>
      </c>
      <c r="J109" s="61">
        <f>1+1</f>
        <v>2</v>
      </c>
      <c r="K109" s="61"/>
      <c r="L109" s="61">
        <f>1</f>
        <v>1</v>
      </c>
      <c r="M109" s="61">
        <f>1+1</f>
        <v>2</v>
      </c>
      <c r="N109" s="61">
        <f>1</f>
        <v>1</v>
      </c>
      <c r="O109" s="61">
        <f>1+1+1</f>
        <v>3</v>
      </c>
      <c r="P109" s="46">
        <f>1+1</f>
        <v>2</v>
      </c>
      <c r="Q109" s="46">
        <f>1+1+1</f>
        <v>3</v>
      </c>
      <c r="R109" s="73">
        <f>1+1</f>
        <v>2</v>
      </c>
      <c r="S109" s="73"/>
      <c r="T109" s="67">
        <f>6</f>
        <v>6</v>
      </c>
      <c r="U109" s="105">
        <f>1+1+1+1+1</f>
        <v>5</v>
      </c>
      <c r="V109" s="105">
        <f>1+1+1+1+1</f>
        <v>5</v>
      </c>
      <c r="W109" s="134">
        <f>1+1+1</f>
        <v>3</v>
      </c>
      <c r="X109" s="134">
        <f>1</f>
        <v>1</v>
      </c>
      <c r="Y109" s="3">
        <f t="shared" si="2"/>
        <v>35</v>
      </c>
      <c r="Z109" s="12">
        <f t="shared" si="3"/>
        <v>552</v>
      </c>
    </row>
    <row r="110" spans="1:26" x14ac:dyDescent="0.2">
      <c r="A110" s="1" t="s">
        <v>135</v>
      </c>
      <c r="B110" s="28">
        <v>5.431</v>
      </c>
      <c r="C110" s="21">
        <v>5.694</v>
      </c>
      <c r="D110" s="33">
        <v>5.5209999999999999</v>
      </c>
      <c r="E110" s="21">
        <v>6.18</v>
      </c>
      <c r="F110" s="45">
        <v>5.8129999999999997</v>
      </c>
      <c r="G110" s="63">
        <v>5.1719999999999997</v>
      </c>
      <c r="H110" s="107">
        <v>5.7619999999999996</v>
      </c>
      <c r="I110" s="131">
        <v>6.3810000000000002</v>
      </c>
      <c r="J110" s="61">
        <f>1+1+1</f>
        <v>3</v>
      </c>
      <c r="K110" s="61"/>
      <c r="L110" s="61">
        <f>1+1+1</f>
        <v>3</v>
      </c>
      <c r="M110" s="61">
        <f>1</f>
        <v>1</v>
      </c>
      <c r="N110" s="61"/>
      <c r="O110" s="61">
        <f>1+1+1</f>
        <v>3</v>
      </c>
      <c r="P110" s="46">
        <f>1</f>
        <v>1</v>
      </c>
      <c r="Q110" s="46">
        <f>1+1</f>
        <v>2</v>
      </c>
      <c r="R110" s="73">
        <f>1</f>
        <v>1</v>
      </c>
      <c r="S110" s="73">
        <f>1+1</f>
        <v>2</v>
      </c>
      <c r="T110" s="67"/>
      <c r="U110" s="105">
        <f>1+1+1+1</f>
        <v>4</v>
      </c>
      <c r="V110" s="105">
        <f>1+1+1</f>
        <v>3</v>
      </c>
      <c r="W110" s="134">
        <f>1+1</f>
        <v>2</v>
      </c>
      <c r="X110" s="134">
        <f>1+1</f>
        <v>2</v>
      </c>
      <c r="Y110" s="3">
        <f t="shared" si="2"/>
        <v>25</v>
      </c>
      <c r="Z110" s="12">
        <f t="shared" si="3"/>
        <v>577</v>
      </c>
    </row>
    <row r="111" spans="1:26" x14ac:dyDescent="0.2">
      <c r="A111" s="8" t="s">
        <v>213</v>
      </c>
      <c r="B111" s="28">
        <v>5.4560000000000004</v>
      </c>
      <c r="C111" s="21">
        <v>5.44</v>
      </c>
      <c r="D111" s="33">
        <v>6.3319999999999999</v>
      </c>
      <c r="E111" s="21">
        <v>5.3730000000000002</v>
      </c>
      <c r="F111" s="45">
        <v>5.0179999999999998</v>
      </c>
      <c r="G111" s="63">
        <v>5.1790000000000003</v>
      </c>
      <c r="H111" s="107">
        <v>3.51</v>
      </c>
      <c r="I111" s="131">
        <v>6.3040000000000003</v>
      </c>
      <c r="J111" s="61"/>
      <c r="K111" s="61"/>
      <c r="L111" s="61"/>
      <c r="M111" s="61"/>
      <c r="N111" s="61"/>
      <c r="O111" s="61"/>
      <c r="P111" s="46"/>
      <c r="Q111" s="46"/>
      <c r="R111" s="73">
        <f>1</f>
        <v>1</v>
      </c>
      <c r="S111" s="73"/>
      <c r="T111" s="67"/>
      <c r="U111" s="105"/>
      <c r="V111" s="105"/>
      <c r="W111" s="134"/>
      <c r="X111" s="134"/>
      <c r="Y111" s="3">
        <f t="shared" si="2"/>
        <v>1</v>
      </c>
      <c r="Z111" s="12">
        <f t="shared" si="3"/>
        <v>578</v>
      </c>
    </row>
    <row r="112" spans="1:26" x14ac:dyDescent="0.2">
      <c r="A112" s="1" t="s">
        <v>117</v>
      </c>
      <c r="B112" s="28">
        <v>4.8609999999999998</v>
      </c>
      <c r="C112" s="21">
        <v>4.8570000000000002</v>
      </c>
      <c r="D112" s="33">
        <v>4.8280000000000003</v>
      </c>
      <c r="E112" s="21">
        <v>5.21</v>
      </c>
      <c r="F112" s="45">
        <v>5.63</v>
      </c>
      <c r="G112" s="63">
        <v>5.4909999999999997</v>
      </c>
      <c r="H112" s="107">
        <v>4.4340000000000002</v>
      </c>
      <c r="I112" s="131">
        <v>6.282</v>
      </c>
      <c r="J112" s="61">
        <f>1</f>
        <v>1</v>
      </c>
      <c r="K112" s="61">
        <f>1+1</f>
        <v>2</v>
      </c>
      <c r="L112" s="61">
        <f>1+1</f>
        <v>2</v>
      </c>
      <c r="M112" s="61">
        <f>1</f>
        <v>1</v>
      </c>
      <c r="N112" s="61">
        <f>1</f>
        <v>1</v>
      </c>
      <c r="O112" s="61"/>
      <c r="P112" s="46">
        <f>1+1+1+1</f>
        <v>4</v>
      </c>
      <c r="Q112" s="46">
        <f>1</f>
        <v>1</v>
      </c>
      <c r="R112" s="73">
        <f>1+1+1</f>
        <v>3</v>
      </c>
      <c r="S112" s="73">
        <f>1</f>
        <v>1</v>
      </c>
      <c r="T112" s="67">
        <f>1</f>
        <v>1</v>
      </c>
      <c r="U112" s="105">
        <f>5</f>
        <v>5</v>
      </c>
      <c r="V112" s="105">
        <f>1+1+1</f>
        <v>3</v>
      </c>
      <c r="W112" s="134">
        <f>1+1+1+1+1</f>
        <v>5</v>
      </c>
      <c r="X112" s="134"/>
      <c r="Y112" s="3">
        <f t="shared" si="2"/>
        <v>30</v>
      </c>
      <c r="Z112" s="12">
        <f t="shared" si="3"/>
        <v>608</v>
      </c>
    </row>
    <row r="113" spans="1:26" x14ac:dyDescent="0.2">
      <c r="A113" s="1" t="s">
        <v>97</v>
      </c>
      <c r="B113" s="28">
        <v>2.89</v>
      </c>
      <c r="C113" s="21">
        <v>3.23</v>
      </c>
      <c r="D113" s="33">
        <v>3.444</v>
      </c>
      <c r="E113" s="21">
        <v>3.19</v>
      </c>
      <c r="F113" s="45">
        <v>3.8980000000000001</v>
      </c>
      <c r="G113" s="63">
        <v>3.9830000000000001</v>
      </c>
      <c r="H113" s="107">
        <v>4.2290000000000001</v>
      </c>
      <c r="I113" s="131">
        <v>6.2629999999999999</v>
      </c>
      <c r="J113" s="61"/>
      <c r="K113" s="61"/>
      <c r="L113" s="61"/>
      <c r="M113" s="61">
        <f>1+1</f>
        <v>2</v>
      </c>
      <c r="N113" s="61"/>
      <c r="O113" s="61"/>
      <c r="P113" s="46">
        <f>1+1</f>
        <v>2</v>
      </c>
      <c r="Q113" s="46"/>
      <c r="R113" s="73">
        <f>1+1+1</f>
        <v>3</v>
      </c>
      <c r="S113" s="73">
        <f>1+1</f>
        <v>2</v>
      </c>
      <c r="T113" s="67">
        <f>1+1</f>
        <v>2</v>
      </c>
      <c r="U113" s="105"/>
      <c r="V113" s="105">
        <f>1+1</f>
        <v>2</v>
      </c>
      <c r="W113" s="134"/>
      <c r="X113" s="134">
        <f>1</f>
        <v>1</v>
      </c>
      <c r="Y113" s="3">
        <f t="shared" si="2"/>
        <v>13</v>
      </c>
      <c r="Z113" s="12">
        <f t="shared" si="3"/>
        <v>621</v>
      </c>
    </row>
    <row r="114" spans="1:26" x14ac:dyDescent="0.2">
      <c r="A114" s="1" t="s">
        <v>205</v>
      </c>
      <c r="B114" s="28">
        <v>2.464</v>
      </c>
      <c r="C114" s="21">
        <v>2.339</v>
      </c>
      <c r="D114" s="33">
        <v>2.8620000000000001</v>
      </c>
      <c r="E114" s="21">
        <v>3.2570000000000001</v>
      </c>
      <c r="F114" s="45">
        <v>3.226</v>
      </c>
      <c r="G114" s="63">
        <v>3.6869999999999998</v>
      </c>
      <c r="H114" s="107">
        <v>4.556</v>
      </c>
      <c r="I114" s="131">
        <v>6.2080000000000002</v>
      </c>
      <c r="J114" s="61"/>
      <c r="K114" s="61"/>
      <c r="L114" s="61"/>
      <c r="M114" s="61"/>
      <c r="N114" s="61"/>
      <c r="O114" s="61"/>
      <c r="P114" s="46"/>
      <c r="Q114" s="46"/>
      <c r="R114" s="73">
        <f>1</f>
        <v>1</v>
      </c>
      <c r="S114" s="73">
        <f>1+1</f>
        <v>2</v>
      </c>
      <c r="T114" s="67"/>
      <c r="U114" s="105">
        <f>8</f>
        <v>8</v>
      </c>
      <c r="V114" s="105">
        <f>1+1+1+1+1+1</f>
        <v>6</v>
      </c>
      <c r="W114" s="134">
        <f>1+1+1+1+1+2</f>
        <v>7</v>
      </c>
      <c r="X114" s="134">
        <f>1</f>
        <v>1</v>
      </c>
      <c r="Y114" s="3">
        <f t="shared" si="2"/>
        <v>24</v>
      </c>
      <c r="Z114" s="12">
        <f t="shared" si="3"/>
        <v>645</v>
      </c>
    </row>
    <row r="115" spans="1:26" x14ac:dyDescent="0.2">
      <c r="A115" s="1" t="s">
        <v>491</v>
      </c>
      <c r="B115" s="28"/>
      <c r="C115" s="21"/>
      <c r="D115" s="33"/>
      <c r="E115" s="21"/>
      <c r="F115" s="45"/>
      <c r="I115" s="131">
        <v>6.1219999999999999</v>
      </c>
      <c r="J115" s="61"/>
      <c r="K115" s="61"/>
      <c r="L115" s="61"/>
      <c r="M115" s="61"/>
      <c r="N115" s="61"/>
      <c r="O115" s="61"/>
      <c r="P115" s="46"/>
      <c r="Q115" s="46"/>
      <c r="R115" s="73"/>
      <c r="S115" s="73"/>
      <c r="T115" s="67"/>
      <c r="U115" s="105"/>
      <c r="V115" s="105"/>
      <c r="W115" s="134"/>
      <c r="X115" s="134">
        <f>1</f>
        <v>1</v>
      </c>
      <c r="Y115" s="3">
        <f t="shared" si="2"/>
        <v>0</v>
      </c>
      <c r="Z115" s="12">
        <f t="shared" si="3"/>
        <v>645</v>
      </c>
    </row>
    <row r="116" spans="1:26" x14ac:dyDescent="0.2">
      <c r="A116" s="8" t="s">
        <v>280</v>
      </c>
      <c r="B116" s="28" t="s">
        <v>2</v>
      </c>
      <c r="C116" s="21" t="s">
        <v>2</v>
      </c>
      <c r="D116" s="33" t="s">
        <v>2</v>
      </c>
      <c r="E116" s="21" t="s">
        <v>2</v>
      </c>
      <c r="F116" s="45" t="s">
        <v>2</v>
      </c>
      <c r="G116" s="63" t="s">
        <v>2</v>
      </c>
      <c r="H116" s="107">
        <v>4.4470000000000001</v>
      </c>
      <c r="I116" s="131">
        <v>6.1070000000000002</v>
      </c>
      <c r="J116" s="61"/>
      <c r="K116" s="61"/>
      <c r="L116" s="61"/>
      <c r="M116" s="61"/>
      <c r="N116" s="61"/>
      <c r="O116" s="61"/>
      <c r="P116" s="46"/>
      <c r="Q116" s="46"/>
      <c r="R116" s="73"/>
      <c r="S116" s="73"/>
      <c r="T116" s="67"/>
      <c r="U116" s="105"/>
      <c r="V116" s="105">
        <f>1+1</f>
        <v>2</v>
      </c>
      <c r="W116" s="134">
        <f>1+1</f>
        <v>2</v>
      </c>
      <c r="X116" s="134">
        <f>1</f>
        <v>1</v>
      </c>
      <c r="Y116" s="3">
        <f t="shared" si="2"/>
        <v>4</v>
      </c>
      <c r="Z116" s="12">
        <f t="shared" si="3"/>
        <v>649</v>
      </c>
    </row>
    <row r="117" spans="1:26" x14ac:dyDescent="0.2">
      <c r="A117" s="1" t="s">
        <v>94</v>
      </c>
      <c r="B117" s="28">
        <v>3.8149999999999999</v>
      </c>
      <c r="C117" s="21">
        <v>4.1260000000000003</v>
      </c>
      <c r="D117" s="33">
        <v>4.093</v>
      </c>
      <c r="E117" s="21">
        <v>4.2519999999999998</v>
      </c>
      <c r="F117" s="45">
        <v>4.3140000000000001</v>
      </c>
      <c r="G117" s="63">
        <v>4.3929999999999998</v>
      </c>
      <c r="H117" s="107">
        <v>4.2480000000000002</v>
      </c>
      <c r="I117" s="131">
        <v>6.1050000000000004</v>
      </c>
      <c r="J117" s="61">
        <f>1</f>
        <v>1</v>
      </c>
      <c r="K117" s="61"/>
      <c r="L117" s="61">
        <f>1</f>
        <v>1</v>
      </c>
      <c r="M117" s="61"/>
      <c r="N117" s="61"/>
      <c r="O117" s="61"/>
      <c r="P117" s="46"/>
      <c r="Q117" s="46"/>
      <c r="R117" s="73"/>
      <c r="S117" s="73"/>
      <c r="T117" s="67">
        <f>1</f>
        <v>1</v>
      </c>
      <c r="U117" s="105">
        <f>1</f>
        <v>1</v>
      </c>
      <c r="V117" s="105"/>
      <c r="W117" s="134"/>
      <c r="X117" s="134">
        <f>1</f>
        <v>1</v>
      </c>
      <c r="Y117" s="3">
        <f t="shared" si="2"/>
        <v>4</v>
      </c>
      <c r="Z117" s="12">
        <f t="shared" si="3"/>
        <v>653</v>
      </c>
    </row>
    <row r="118" spans="1:26" x14ac:dyDescent="0.2">
      <c r="A118" s="1" t="s">
        <v>282</v>
      </c>
      <c r="B118" s="28">
        <v>4.5759999999999996</v>
      </c>
      <c r="C118" s="22">
        <v>4.6500000000000004</v>
      </c>
      <c r="D118" s="33">
        <v>5.0090000000000003</v>
      </c>
      <c r="E118" s="22">
        <v>5.0910000000000002</v>
      </c>
      <c r="F118" s="45">
        <v>4.5810000000000004</v>
      </c>
      <c r="G118" s="63">
        <v>4.2350000000000003</v>
      </c>
      <c r="H118" s="107">
        <v>4.96</v>
      </c>
      <c r="I118" s="131">
        <v>6.1</v>
      </c>
      <c r="J118" s="61"/>
      <c r="K118" s="61"/>
      <c r="L118" s="61"/>
      <c r="M118" s="61"/>
      <c r="N118" s="61"/>
      <c r="O118" s="61"/>
      <c r="P118" s="46"/>
      <c r="Q118" s="46"/>
      <c r="R118" s="73"/>
      <c r="S118" s="73"/>
      <c r="T118" s="67"/>
      <c r="U118" s="105"/>
      <c r="V118" s="105">
        <f>1</f>
        <v>1</v>
      </c>
      <c r="W118" s="134"/>
      <c r="X118" s="134"/>
      <c r="Y118" s="3">
        <f t="shared" si="2"/>
        <v>1</v>
      </c>
      <c r="Z118" s="12">
        <f t="shared" si="3"/>
        <v>654</v>
      </c>
    </row>
    <row r="119" spans="1:26" x14ac:dyDescent="0.2">
      <c r="A119" s="1" t="s">
        <v>306</v>
      </c>
      <c r="B119" s="28"/>
      <c r="C119" s="21"/>
      <c r="D119" s="33"/>
      <c r="E119" s="21"/>
      <c r="F119" s="45"/>
      <c r="H119" s="107">
        <v>5.1859999999999999</v>
      </c>
      <c r="I119" s="131">
        <v>6.0810000000000004</v>
      </c>
      <c r="J119" s="61"/>
      <c r="K119" s="61"/>
      <c r="L119" s="61"/>
      <c r="M119" s="61"/>
      <c r="N119" s="61"/>
      <c r="O119" s="61"/>
      <c r="P119" s="46"/>
      <c r="Q119" s="46"/>
      <c r="R119" s="73"/>
      <c r="S119" s="73"/>
      <c r="T119" s="67"/>
      <c r="U119" s="105"/>
      <c r="V119" s="105"/>
      <c r="W119" s="134">
        <f>1</f>
        <v>1</v>
      </c>
      <c r="X119" s="134"/>
      <c r="Y119" s="3">
        <f t="shared" si="2"/>
        <v>1</v>
      </c>
      <c r="Z119" s="12">
        <f t="shared" si="3"/>
        <v>655</v>
      </c>
    </row>
    <row r="120" spans="1:26" x14ac:dyDescent="0.2">
      <c r="A120" s="8" t="s">
        <v>77</v>
      </c>
      <c r="B120" s="28">
        <v>4.58</v>
      </c>
      <c r="C120" s="21">
        <v>4.8209999999999997</v>
      </c>
      <c r="D120" s="33">
        <v>4.5129999999999999</v>
      </c>
      <c r="E120" s="21">
        <v>4.5</v>
      </c>
      <c r="F120" s="45">
        <v>4.8179999999999996</v>
      </c>
      <c r="G120" s="63">
        <v>4.4850000000000003</v>
      </c>
      <c r="H120" s="107">
        <v>4.0309999999999997</v>
      </c>
      <c r="I120" s="131">
        <v>6.069</v>
      </c>
      <c r="J120" s="61"/>
      <c r="K120" s="61"/>
      <c r="L120" s="61">
        <f>1</f>
        <v>1</v>
      </c>
      <c r="M120" s="61"/>
      <c r="N120" s="61">
        <f>1</f>
        <v>1</v>
      </c>
      <c r="O120" s="61"/>
      <c r="P120" s="46"/>
      <c r="Q120" s="46"/>
      <c r="R120" s="73"/>
      <c r="S120" s="73"/>
      <c r="T120" s="67"/>
      <c r="U120" s="105"/>
      <c r="V120" s="105"/>
      <c r="W120" s="134"/>
      <c r="X120" s="134"/>
      <c r="Y120" s="3">
        <f t="shared" si="2"/>
        <v>2</v>
      </c>
      <c r="Z120" s="12">
        <f t="shared" si="3"/>
        <v>657</v>
      </c>
    </row>
    <row r="121" spans="1:26" x14ac:dyDescent="0.2">
      <c r="A121" s="8" t="s">
        <v>493</v>
      </c>
      <c r="B121" s="28"/>
      <c r="C121" s="21"/>
      <c r="D121" s="33"/>
      <c r="E121" s="21"/>
      <c r="F121" s="45"/>
      <c r="I121" s="131">
        <v>6.0640000000000001</v>
      </c>
      <c r="J121" s="61"/>
      <c r="K121" s="61"/>
      <c r="L121" s="61"/>
      <c r="M121" s="61"/>
      <c r="N121" s="61"/>
      <c r="O121" s="61"/>
      <c r="P121" s="46"/>
      <c r="Q121" s="46"/>
      <c r="R121" s="73"/>
      <c r="S121" s="73"/>
      <c r="T121" s="67"/>
      <c r="U121" s="105"/>
      <c r="V121" s="105"/>
      <c r="W121" s="134"/>
      <c r="X121" s="134">
        <f>1</f>
        <v>1</v>
      </c>
      <c r="Y121" s="3">
        <f t="shared" si="2"/>
        <v>0</v>
      </c>
      <c r="Z121" s="12">
        <f t="shared" si="3"/>
        <v>657</v>
      </c>
    </row>
    <row r="122" spans="1:26" x14ac:dyDescent="0.2">
      <c r="A122" s="1" t="s">
        <v>116</v>
      </c>
      <c r="B122" s="28" t="s">
        <v>2</v>
      </c>
      <c r="C122" s="21">
        <v>3.9409999999999998</v>
      </c>
      <c r="D122" s="33">
        <v>3.9889999999999999</v>
      </c>
      <c r="E122" s="21">
        <v>4.165</v>
      </c>
      <c r="F122" s="45">
        <v>4.0759999999999996</v>
      </c>
      <c r="G122" s="63">
        <v>4.0190000000000001</v>
      </c>
      <c r="H122" s="107">
        <v>4.2350000000000003</v>
      </c>
      <c r="I122" s="131">
        <v>6.0640000000000001</v>
      </c>
      <c r="J122" s="61"/>
      <c r="K122" s="61"/>
      <c r="L122" s="61"/>
      <c r="M122" s="61"/>
      <c r="N122" s="61"/>
      <c r="O122" s="61"/>
      <c r="P122" s="46">
        <f>1</f>
        <v>1</v>
      </c>
      <c r="Q122" s="46">
        <f>1+1</f>
        <v>2</v>
      </c>
      <c r="R122" s="73">
        <f>1+1+1</f>
        <v>3</v>
      </c>
      <c r="S122" s="73">
        <f>1</f>
        <v>1</v>
      </c>
      <c r="T122" s="67">
        <f>1</f>
        <v>1</v>
      </c>
      <c r="U122" s="105"/>
      <c r="V122" s="105"/>
      <c r="W122" s="134">
        <f>1+1+1</f>
        <v>3</v>
      </c>
      <c r="X122" s="134">
        <f>1</f>
        <v>1</v>
      </c>
      <c r="Y122" s="3">
        <f t="shared" si="2"/>
        <v>11</v>
      </c>
      <c r="Z122" s="12">
        <f t="shared" si="3"/>
        <v>668</v>
      </c>
    </row>
    <row r="123" spans="1:26" x14ac:dyDescent="0.2">
      <c r="A123" s="1" t="s">
        <v>104</v>
      </c>
      <c r="B123" s="28">
        <v>2.5779999999999998</v>
      </c>
      <c r="C123" s="21">
        <v>3.0030000000000001</v>
      </c>
      <c r="D123" s="33">
        <v>3.359</v>
      </c>
      <c r="E123" s="21">
        <v>3.7120000000000002</v>
      </c>
      <c r="F123" s="45">
        <v>4.3689999999999998</v>
      </c>
      <c r="G123" s="63">
        <v>3.6659999999999999</v>
      </c>
      <c r="H123" s="107">
        <v>4.0270000000000001</v>
      </c>
      <c r="I123" s="131">
        <v>6.0279999999999996</v>
      </c>
      <c r="J123" s="61">
        <f>1</f>
        <v>1</v>
      </c>
      <c r="K123" s="61"/>
      <c r="L123" s="61"/>
      <c r="M123" s="61"/>
      <c r="N123" s="61"/>
      <c r="O123" s="61"/>
      <c r="P123" s="46">
        <f>1</f>
        <v>1</v>
      </c>
      <c r="Q123" s="46"/>
      <c r="R123" s="73"/>
      <c r="S123" s="73"/>
      <c r="T123" s="67"/>
      <c r="U123" s="105"/>
      <c r="V123" s="105">
        <f>1</f>
        <v>1</v>
      </c>
      <c r="W123" s="134">
        <f>1</f>
        <v>1</v>
      </c>
      <c r="X123" s="134"/>
      <c r="Y123" s="3">
        <f t="shared" si="2"/>
        <v>4</v>
      </c>
      <c r="Z123" s="12">
        <f t="shared" si="3"/>
        <v>672</v>
      </c>
    </row>
    <row r="124" spans="1:26" x14ac:dyDescent="0.2">
      <c r="A124" s="29" t="s">
        <v>523</v>
      </c>
      <c r="B124" s="28"/>
      <c r="C124" s="21"/>
      <c r="D124" s="33"/>
      <c r="E124" s="21"/>
      <c r="F124" s="45"/>
      <c r="I124" s="131">
        <v>5.9880000000000004</v>
      </c>
      <c r="J124" s="61"/>
      <c r="K124" s="61"/>
      <c r="L124" s="61"/>
      <c r="M124" s="61"/>
      <c r="N124" s="61"/>
      <c r="O124" s="61"/>
      <c r="P124" s="46"/>
      <c r="Q124" s="46"/>
      <c r="R124" s="73"/>
      <c r="S124" s="73"/>
      <c r="T124" s="67"/>
      <c r="U124" s="105"/>
      <c r="V124" s="105"/>
      <c r="W124" s="134"/>
      <c r="X124" s="134">
        <f>1</f>
        <v>1</v>
      </c>
      <c r="Y124" s="3">
        <f t="shared" si="2"/>
        <v>0</v>
      </c>
      <c r="Z124" s="12">
        <f t="shared" si="3"/>
        <v>672</v>
      </c>
    </row>
    <row r="125" spans="1:26" x14ac:dyDescent="0.2">
      <c r="A125" s="1" t="s">
        <v>309</v>
      </c>
      <c r="B125" s="28"/>
      <c r="C125" s="21"/>
      <c r="D125" s="33"/>
      <c r="E125" s="21"/>
      <c r="F125" s="45"/>
      <c r="H125" s="107">
        <v>4.6210000000000004</v>
      </c>
      <c r="I125" s="131">
        <v>5.7240000000000002</v>
      </c>
      <c r="J125" s="61"/>
      <c r="K125" s="61"/>
      <c r="L125" s="61"/>
      <c r="M125" s="61"/>
      <c r="N125" s="61"/>
      <c r="O125" s="61"/>
      <c r="P125" s="46"/>
      <c r="Q125" s="46"/>
      <c r="R125" s="73"/>
      <c r="S125" s="73"/>
      <c r="T125" s="67"/>
      <c r="U125" s="105"/>
      <c r="V125" s="105"/>
      <c r="W125" s="134">
        <f>1</f>
        <v>1</v>
      </c>
      <c r="X125" s="134"/>
      <c r="Y125" s="3">
        <f t="shared" si="2"/>
        <v>1</v>
      </c>
      <c r="Z125" s="12">
        <f t="shared" si="3"/>
        <v>673</v>
      </c>
    </row>
    <row r="126" spans="1:26" x14ac:dyDescent="0.2">
      <c r="A126" s="1" t="s">
        <v>93</v>
      </c>
      <c r="B126" s="28">
        <v>6.1219999999999999</v>
      </c>
      <c r="C126" s="21">
        <v>5.4690000000000003</v>
      </c>
      <c r="D126" s="33">
        <v>3.6669999999999998</v>
      </c>
      <c r="E126" s="21">
        <v>4.5659999999999998</v>
      </c>
      <c r="F126" s="45">
        <v>4.391</v>
      </c>
      <c r="G126" s="63">
        <v>4.6139999999999999</v>
      </c>
      <c r="H126" s="107">
        <v>3.9929999999999999</v>
      </c>
      <c r="I126" s="131">
        <v>5.7169999999999996</v>
      </c>
      <c r="J126" s="61">
        <f>1</f>
        <v>1</v>
      </c>
      <c r="K126" s="61"/>
      <c r="L126" s="61"/>
      <c r="M126" s="61"/>
      <c r="N126" s="61">
        <f>1</f>
        <v>1</v>
      </c>
      <c r="O126" s="61">
        <f>1</f>
        <v>1</v>
      </c>
      <c r="P126" s="46">
        <f>1+1+1+1</f>
        <v>4</v>
      </c>
      <c r="Q126" s="46">
        <f>1+1</f>
        <v>2</v>
      </c>
      <c r="R126" s="73">
        <f>1</f>
        <v>1</v>
      </c>
      <c r="S126" s="73"/>
      <c r="T126" s="67"/>
      <c r="U126" s="105"/>
      <c r="V126" s="105">
        <f>1</f>
        <v>1</v>
      </c>
      <c r="W126" s="134"/>
      <c r="X126" s="134">
        <f>1</f>
        <v>1</v>
      </c>
      <c r="Y126" s="3">
        <f t="shared" si="2"/>
        <v>11</v>
      </c>
      <c r="Z126" s="12">
        <f t="shared" si="3"/>
        <v>684</v>
      </c>
    </row>
    <row r="127" spans="1:26" x14ac:dyDescent="0.2">
      <c r="A127" s="31" t="s">
        <v>18</v>
      </c>
      <c r="B127" s="28">
        <v>14.103</v>
      </c>
      <c r="C127" s="21">
        <v>7.2320000000000002</v>
      </c>
      <c r="D127" s="33">
        <v>2.6739999999999999</v>
      </c>
      <c r="E127" s="21">
        <v>2.512</v>
      </c>
      <c r="F127" s="45">
        <v>2.1139999999999999</v>
      </c>
      <c r="G127" s="63">
        <v>3.0990000000000002</v>
      </c>
      <c r="H127" s="107">
        <v>5.266</v>
      </c>
      <c r="I127" s="131">
        <v>5.6989999999999998</v>
      </c>
      <c r="J127" s="61">
        <f>1</f>
        <v>1</v>
      </c>
      <c r="K127" s="61"/>
      <c r="L127" s="61"/>
      <c r="M127" s="61"/>
      <c r="N127" s="61"/>
      <c r="O127" s="61"/>
      <c r="P127" s="46"/>
      <c r="Q127" s="46"/>
      <c r="R127" s="73"/>
      <c r="S127" s="73"/>
      <c r="T127" s="67"/>
      <c r="U127" s="105"/>
      <c r="V127" s="105"/>
      <c r="W127" s="134"/>
      <c r="X127" s="134"/>
      <c r="Y127" s="3">
        <f t="shared" si="2"/>
        <v>1</v>
      </c>
      <c r="Z127" s="12">
        <f t="shared" si="3"/>
        <v>685</v>
      </c>
    </row>
    <row r="128" spans="1:26" x14ac:dyDescent="0.2">
      <c r="A128" s="8" t="s">
        <v>131</v>
      </c>
      <c r="B128" s="28">
        <v>4.8410000000000002</v>
      </c>
      <c r="C128" s="21">
        <v>4.726</v>
      </c>
      <c r="D128" s="33">
        <v>4.5039999999999996</v>
      </c>
      <c r="E128" s="21">
        <v>4.827</v>
      </c>
      <c r="F128" s="45">
        <v>4.4740000000000002</v>
      </c>
      <c r="G128" s="63">
        <v>4.4589999999999996</v>
      </c>
      <c r="H128" s="107">
        <v>4.5540000000000003</v>
      </c>
      <c r="I128" s="131">
        <v>5.6059999999999999</v>
      </c>
      <c r="J128" s="61">
        <f>1</f>
        <v>1</v>
      </c>
      <c r="K128" s="61"/>
      <c r="L128" s="61">
        <f>1+1</f>
        <v>2</v>
      </c>
      <c r="M128" s="61"/>
      <c r="N128" s="61">
        <f>1+1+1</f>
        <v>3</v>
      </c>
      <c r="O128" s="61">
        <f>1+1</f>
        <v>2</v>
      </c>
      <c r="P128" s="46">
        <f>1+1+1</f>
        <v>3</v>
      </c>
      <c r="Q128" s="46">
        <f>1</f>
        <v>1</v>
      </c>
      <c r="R128" s="73">
        <f>1</f>
        <v>1</v>
      </c>
      <c r="S128" s="73">
        <f>1+1</f>
        <v>2</v>
      </c>
      <c r="T128" s="67">
        <f>1+1</f>
        <v>2</v>
      </c>
      <c r="U128" s="105">
        <f>1+1</f>
        <v>2</v>
      </c>
      <c r="V128" s="105">
        <f>1+1</f>
        <v>2</v>
      </c>
      <c r="W128" s="134">
        <f>1+1+1</f>
        <v>3</v>
      </c>
      <c r="X128" s="134"/>
      <c r="Y128" s="3">
        <f t="shared" si="2"/>
        <v>24</v>
      </c>
      <c r="Z128" s="12">
        <f t="shared" si="3"/>
        <v>709</v>
      </c>
    </row>
    <row r="129" spans="1:26" x14ac:dyDescent="0.2">
      <c r="A129" s="8" t="s">
        <v>185</v>
      </c>
      <c r="B129" s="28">
        <v>3.6579999999999999</v>
      </c>
      <c r="C129" s="21">
        <v>3.5070000000000001</v>
      </c>
      <c r="D129" s="33">
        <v>3.79</v>
      </c>
      <c r="E129" s="21">
        <v>3.9</v>
      </c>
      <c r="F129" s="45">
        <v>4.1319999999999997</v>
      </c>
      <c r="G129" s="63">
        <v>3.93</v>
      </c>
      <c r="H129" s="107">
        <v>4.4390000000000001</v>
      </c>
      <c r="I129" s="131">
        <v>5.5739999999999998</v>
      </c>
      <c r="J129" s="61"/>
      <c r="K129" s="61"/>
      <c r="L129" s="61"/>
      <c r="M129" s="61">
        <f>1+1+1</f>
        <v>3</v>
      </c>
      <c r="N129" s="61">
        <f>1+1+1</f>
        <v>3</v>
      </c>
      <c r="O129" s="61"/>
      <c r="P129" s="46">
        <f>1</f>
        <v>1</v>
      </c>
      <c r="Q129" s="46">
        <f>1</f>
        <v>1</v>
      </c>
      <c r="R129" s="73">
        <f>1</f>
        <v>1</v>
      </c>
      <c r="S129" s="73">
        <f>1</f>
        <v>1</v>
      </c>
      <c r="T129" s="67">
        <f>1</f>
        <v>1</v>
      </c>
      <c r="U129" s="105"/>
      <c r="V129" s="105"/>
      <c r="W129" s="134">
        <f>1+1+1</f>
        <v>3</v>
      </c>
      <c r="X129" s="134"/>
      <c r="Y129" s="3">
        <f t="shared" si="2"/>
        <v>14</v>
      </c>
      <c r="Z129" s="12">
        <f t="shared" si="3"/>
        <v>723</v>
      </c>
    </row>
    <row r="130" spans="1:26" x14ac:dyDescent="0.2">
      <c r="A130" s="8" t="s">
        <v>165</v>
      </c>
      <c r="B130" s="28">
        <v>5.6829999999999998</v>
      </c>
      <c r="C130" s="21">
        <v>5.2919999999999998</v>
      </c>
      <c r="D130" s="33">
        <v>5.0510000000000002</v>
      </c>
      <c r="E130" s="21">
        <v>4.8230000000000004</v>
      </c>
      <c r="F130" s="45">
        <v>4.9400000000000004</v>
      </c>
      <c r="G130" s="63">
        <v>4.8470000000000004</v>
      </c>
      <c r="H130" s="107">
        <v>4.6369999999999996</v>
      </c>
      <c r="I130" s="131">
        <v>5.53</v>
      </c>
      <c r="J130" s="61">
        <f>1+1</f>
        <v>2</v>
      </c>
      <c r="K130" s="61">
        <f>1</f>
        <v>1</v>
      </c>
      <c r="L130" s="61">
        <f>1+1+1</f>
        <v>3</v>
      </c>
      <c r="M130" s="61">
        <f>1+1+1+1</f>
        <v>4</v>
      </c>
      <c r="N130" s="61">
        <f>1+1+1</f>
        <v>3</v>
      </c>
      <c r="O130" s="61">
        <f>1+1+1+1+1+1+1</f>
        <v>7</v>
      </c>
      <c r="P130" s="46">
        <f>1+1+1+1</f>
        <v>4</v>
      </c>
      <c r="Q130" s="46">
        <f>1+1+1+1+1</f>
        <v>5</v>
      </c>
      <c r="R130" s="73">
        <f>1+1+1+1</f>
        <v>4</v>
      </c>
      <c r="S130" s="73">
        <f>1+1+1+1</f>
        <v>4</v>
      </c>
      <c r="T130" s="67">
        <f>1+1+1</f>
        <v>3</v>
      </c>
      <c r="U130" s="105">
        <f>1+1+1+1</f>
        <v>4</v>
      </c>
      <c r="V130" s="105">
        <f>1+1+1+1+1</f>
        <v>5</v>
      </c>
      <c r="W130" s="134">
        <f>1+1+1+1+3</f>
        <v>7</v>
      </c>
      <c r="X130" s="134">
        <f>1+1</f>
        <v>2</v>
      </c>
      <c r="Y130" s="3">
        <f t="shared" si="2"/>
        <v>56</v>
      </c>
      <c r="Z130" s="12">
        <f t="shared" si="3"/>
        <v>779</v>
      </c>
    </row>
    <row r="131" spans="1:26" x14ac:dyDescent="0.2">
      <c r="A131" s="1" t="s">
        <v>154</v>
      </c>
      <c r="B131" s="28">
        <v>3.8769999999999998</v>
      </c>
      <c r="C131" s="21">
        <v>4.4850000000000003</v>
      </c>
      <c r="D131" s="33">
        <v>4.7240000000000002</v>
      </c>
      <c r="E131" s="21">
        <v>4.335</v>
      </c>
      <c r="F131" s="45">
        <v>4.6970000000000001</v>
      </c>
      <c r="G131" s="63">
        <v>4.1879999999999997</v>
      </c>
      <c r="H131" s="107">
        <v>4.3259999999999996</v>
      </c>
      <c r="I131" s="131">
        <v>5.52</v>
      </c>
      <c r="J131" s="61"/>
      <c r="K131" s="61">
        <f>1</f>
        <v>1</v>
      </c>
      <c r="L131" s="61"/>
      <c r="M131" s="61">
        <f>1</f>
        <v>1</v>
      </c>
      <c r="N131" s="61">
        <f>1+1</f>
        <v>2</v>
      </c>
      <c r="O131" s="61">
        <f>1+1</f>
        <v>2</v>
      </c>
      <c r="P131" s="46">
        <f>1+1</f>
        <v>2</v>
      </c>
      <c r="Q131" s="46">
        <f>1+1+1</f>
        <v>3</v>
      </c>
      <c r="R131" s="73">
        <f>1</f>
        <v>1</v>
      </c>
      <c r="S131" s="73">
        <f>1+1</f>
        <v>2</v>
      </c>
      <c r="T131" s="67">
        <f>1+1+1</f>
        <v>3</v>
      </c>
      <c r="U131" s="105">
        <f>1+1+1</f>
        <v>3</v>
      </c>
      <c r="V131" s="105">
        <f>1</f>
        <v>1</v>
      </c>
      <c r="W131" s="134">
        <f>1+1</f>
        <v>2</v>
      </c>
      <c r="X131" s="134">
        <f>1</f>
        <v>1</v>
      </c>
      <c r="Y131" s="3">
        <f t="shared" si="2"/>
        <v>23</v>
      </c>
      <c r="Z131" s="12">
        <f t="shared" si="3"/>
        <v>802</v>
      </c>
    </row>
    <row r="132" spans="1:26" x14ac:dyDescent="0.2">
      <c r="A132" s="8" t="s">
        <v>49</v>
      </c>
      <c r="B132" s="28">
        <v>2.1059999999999999</v>
      </c>
      <c r="C132" s="21">
        <v>2.206</v>
      </c>
      <c r="D132" s="33">
        <v>2.6440000000000001</v>
      </c>
      <c r="E132" s="21">
        <v>2.67</v>
      </c>
      <c r="F132" s="45">
        <v>2.786</v>
      </c>
      <c r="G132" s="63">
        <v>2.9159999999999999</v>
      </c>
      <c r="H132" s="107">
        <v>3.1869999999999998</v>
      </c>
      <c r="I132" s="131">
        <v>5.5090000000000003</v>
      </c>
      <c r="J132" s="61"/>
      <c r="K132" s="61"/>
      <c r="L132" s="61"/>
      <c r="M132" s="61">
        <f>1</f>
        <v>1</v>
      </c>
      <c r="N132" s="61"/>
      <c r="O132" s="61"/>
      <c r="P132" s="46"/>
      <c r="Q132" s="46"/>
      <c r="R132" s="73"/>
      <c r="S132" s="73"/>
      <c r="T132" s="67"/>
      <c r="U132" s="105"/>
      <c r="V132" s="105">
        <f>1</f>
        <v>1</v>
      </c>
      <c r="W132" s="134"/>
      <c r="X132" s="134"/>
      <c r="Y132" s="3">
        <f t="shared" si="2"/>
        <v>2</v>
      </c>
      <c r="Z132" s="12">
        <f t="shared" si="3"/>
        <v>804</v>
      </c>
    </row>
    <row r="133" spans="1:26" x14ac:dyDescent="0.2">
      <c r="A133" s="1" t="s">
        <v>105</v>
      </c>
      <c r="B133" s="28">
        <v>5.7560000000000002</v>
      </c>
      <c r="C133" s="21">
        <v>6.24</v>
      </c>
      <c r="D133" s="33">
        <v>6.2009999999999996</v>
      </c>
      <c r="E133" s="21">
        <v>5.9320000000000004</v>
      </c>
      <c r="F133" s="45">
        <v>5.3949999999999996</v>
      </c>
      <c r="G133" s="63">
        <v>4.9740000000000002</v>
      </c>
      <c r="H133" s="107">
        <v>4.9329999999999998</v>
      </c>
      <c r="I133" s="131">
        <v>5.476</v>
      </c>
      <c r="J133" s="61">
        <f>1</f>
        <v>1</v>
      </c>
      <c r="K133" s="61"/>
      <c r="L133" s="61">
        <f>1+1</f>
        <v>2</v>
      </c>
      <c r="M133" s="61"/>
      <c r="N133" s="61"/>
      <c r="O133" s="61"/>
      <c r="P133" s="46"/>
      <c r="Q133" s="46"/>
      <c r="R133" s="73">
        <f>1+1</f>
        <v>2</v>
      </c>
      <c r="S133" s="73"/>
      <c r="T133" s="67">
        <f>1+1+1</f>
        <v>3</v>
      </c>
      <c r="U133" s="105">
        <f>1</f>
        <v>1</v>
      </c>
      <c r="V133" s="105">
        <f>1+1</f>
        <v>2</v>
      </c>
      <c r="W133" s="134">
        <f>1</f>
        <v>1</v>
      </c>
      <c r="X133" s="134">
        <f>1</f>
        <v>1</v>
      </c>
      <c r="Y133" s="3">
        <f t="shared" si="2"/>
        <v>12</v>
      </c>
      <c r="Z133" s="12">
        <f t="shared" si="3"/>
        <v>816</v>
      </c>
    </row>
    <row r="134" spans="1:26" x14ac:dyDescent="0.2">
      <c r="A134" s="27" t="s">
        <v>310</v>
      </c>
      <c r="B134" s="28"/>
      <c r="C134" s="21"/>
      <c r="D134" s="33"/>
      <c r="E134" s="21"/>
      <c r="F134" s="45"/>
      <c r="H134" s="107">
        <v>3.8660000000000001</v>
      </c>
      <c r="I134" s="131">
        <v>5.4580000000000002</v>
      </c>
      <c r="J134" s="61"/>
      <c r="K134" s="61"/>
      <c r="L134" s="61"/>
      <c r="M134" s="61"/>
      <c r="N134" s="61"/>
      <c r="O134" s="61"/>
      <c r="P134" s="46"/>
      <c r="Q134" s="46"/>
      <c r="R134" s="73"/>
      <c r="S134" s="73"/>
      <c r="T134" s="67"/>
      <c r="U134" s="105"/>
      <c r="V134" s="105"/>
      <c r="W134" s="134">
        <f>1</f>
        <v>1</v>
      </c>
      <c r="X134" s="134"/>
      <c r="Y134" s="3">
        <f t="shared" ref="Y134:Y199" si="4">SUM(J134:W134)</f>
        <v>1</v>
      </c>
      <c r="Z134" s="12">
        <f t="shared" si="3"/>
        <v>817</v>
      </c>
    </row>
    <row r="135" spans="1:26" x14ac:dyDescent="0.2">
      <c r="A135" s="1" t="s">
        <v>175</v>
      </c>
      <c r="B135" s="28">
        <v>2.7749999999999999</v>
      </c>
      <c r="C135" s="21">
        <v>2.3519999999999999</v>
      </c>
      <c r="D135" s="33">
        <v>2.7559999999999998</v>
      </c>
      <c r="E135" s="21">
        <v>2.9279999999999999</v>
      </c>
      <c r="F135" s="45">
        <v>2.7240000000000002</v>
      </c>
      <c r="G135" s="63">
        <v>2.718</v>
      </c>
      <c r="H135" s="107">
        <v>3.72</v>
      </c>
      <c r="I135" s="131">
        <v>5.4370000000000003</v>
      </c>
      <c r="J135" s="61"/>
      <c r="K135" s="61">
        <f>1+1</f>
        <v>2</v>
      </c>
      <c r="L135" s="61">
        <f>1+1</f>
        <v>2</v>
      </c>
      <c r="M135" s="61">
        <f>1</f>
        <v>1</v>
      </c>
      <c r="N135" s="61">
        <f>1</f>
        <v>1</v>
      </c>
      <c r="O135" s="61"/>
      <c r="P135" s="46" t="s">
        <v>7</v>
      </c>
      <c r="Q135" s="46"/>
      <c r="R135" s="73"/>
      <c r="S135" s="73"/>
      <c r="T135" s="67"/>
      <c r="U135" s="105">
        <f>1</f>
        <v>1</v>
      </c>
      <c r="V135" s="105"/>
      <c r="W135" s="134">
        <f>1</f>
        <v>1</v>
      </c>
      <c r="X135" s="134"/>
      <c r="Y135" s="3">
        <f t="shared" si="4"/>
        <v>8</v>
      </c>
      <c r="Z135" s="12">
        <f t="shared" ref="Z135:Z200" si="5">Y135+Z134</f>
        <v>825</v>
      </c>
    </row>
    <row r="136" spans="1:26" x14ac:dyDescent="0.2">
      <c r="A136" s="1" t="s">
        <v>176</v>
      </c>
      <c r="B136" s="28">
        <v>2.9220000000000002</v>
      </c>
      <c r="C136" s="21">
        <v>4.1139999999999999</v>
      </c>
      <c r="D136" s="33">
        <v>3.6070000000000002</v>
      </c>
      <c r="E136" s="21">
        <v>3.3620000000000001</v>
      </c>
      <c r="F136" s="45">
        <v>3.4369999999999998</v>
      </c>
      <c r="G136" s="63">
        <v>3.7120000000000002</v>
      </c>
      <c r="H136" s="107">
        <v>3.5910000000000002</v>
      </c>
      <c r="I136" s="131">
        <v>5.3630000000000004</v>
      </c>
      <c r="J136" s="61"/>
      <c r="K136" s="61">
        <f>1</f>
        <v>1</v>
      </c>
      <c r="L136" s="61">
        <f>1+1</f>
        <v>2</v>
      </c>
      <c r="M136" s="61"/>
      <c r="N136" s="61"/>
      <c r="O136" s="61"/>
      <c r="P136" s="46"/>
      <c r="Q136" s="46">
        <f>1</f>
        <v>1</v>
      </c>
      <c r="R136" s="73">
        <f>1+1+1</f>
        <v>3</v>
      </c>
      <c r="S136" s="73">
        <f>1</f>
        <v>1</v>
      </c>
      <c r="T136" s="67">
        <f>1+1+1</f>
        <v>3</v>
      </c>
      <c r="U136" s="105">
        <f>1+1+1+1</f>
        <v>4</v>
      </c>
      <c r="V136" s="105">
        <f>1</f>
        <v>1</v>
      </c>
      <c r="W136" s="134"/>
      <c r="X136" s="134">
        <f>1</f>
        <v>1</v>
      </c>
      <c r="Y136" s="3">
        <f t="shared" si="4"/>
        <v>16</v>
      </c>
      <c r="Z136" s="12">
        <f t="shared" si="5"/>
        <v>841</v>
      </c>
    </row>
    <row r="137" spans="1:26" x14ac:dyDescent="0.2">
      <c r="A137" s="8" t="s">
        <v>236</v>
      </c>
      <c r="B137" s="28">
        <v>2.101</v>
      </c>
      <c r="C137" s="21">
        <v>2.6230000000000002</v>
      </c>
      <c r="D137" s="33">
        <v>3.18</v>
      </c>
      <c r="E137" s="21">
        <v>3.036</v>
      </c>
      <c r="F137" s="45">
        <v>3.2440000000000002</v>
      </c>
      <c r="G137" s="63">
        <v>3.4060000000000001</v>
      </c>
      <c r="H137" s="107">
        <v>4.5090000000000003</v>
      </c>
      <c r="I137" s="131">
        <v>5.3490000000000002</v>
      </c>
      <c r="J137" s="61"/>
      <c r="K137" s="61"/>
      <c r="L137" s="61"/>
      <c r="M137" s="61"/>
      <c r="N137" s="61"/>
      <c r="O137" s="61"/>
      <c r="P137" s="46"/>
      <c r="Q137" s="46"/>
      <c r="R137" s="73"/>
      <c r="S137" s="73">
        <f>1</f>
        <v>1</v>
      </c>
      <c r="T137" s="67">
        <f>1</f>
        <v>1</v>
      </c>
      <c r="U137" s="105"/>
      <c r="V137" s="105"/>
      <c r="W137" s="134">
        <f>1</f>
        <v>1</v>
      </c>
      <c r="X137" s="134"/>
      <c r="Y137" s="3">
        <f t="shared" si="4"/>
        <v>3</v>
      </c>
      <c r="Z137" s="12">
        <f t="shared" si="5"/>
        <v>844</v>
      </c>
    </row>
    <row r="138" spans="1:26" x14ac:dyDescent="0.2">
      <c r="A138" s="8" t="s">
        <v>291</v>
      </c>
      <c r="B138" s="28" t="s">
        <v>2</v>
      </c>
      <c r="C138" s="21" t="s">
        <v>2</v>
      </c>
      <c r="D138" s="33" t="s">
        <v>2</v>
      </c>
      <c r="E138" s="21">
        <v>2.2280000000000002</v>
      </c>
      <c r="F138" s="45">
        <v>2.7709999999999999</v>
      </c>
      <c r="G138" s="63">
        <v>2.8929999999999998</v>
      </c>
      <c r="H138" s="107">
        <v>3.8330000000000002</v>
      </c>
      <c r="I138" s="131">
        <v>5.343</v>
      </c>
      <c r="J138" s="61"/>
      <c r="K138" s="61"/>
      <c r="L138" s="61"/>
      <c r="M138" s="61"/>
      <c r="N138" s="61"/>
      <c r="O138" s="61"/>
      <c r="P138" s="46"/>
      <c r="Q138" s="46"/>
      <c r="R138" s="73"/>
      <c r="S138" s="73"/>
      <c r="T138" s="67"/>
      <c r="U138" s="105"/>
      <c r="V138" s="105">
        <f>1</f>
        <v>1</v>
      </c>
      <c r="W138" s="134">
        <f>1</f>
        <v>1</v>
      </c>
      <c r="X138" s="134"/>
      <c r="Y138" s="3">
        <f t="shared" si="4"/>
        <v>2</v>
      </c>
      <c r="Z138" s="12">
        <f t="shared" si="5"/>
        <v>846</v>
      </c>
    </row>
    <row r="139" spans="1:26" x14ac:dyDescent="0.2">
      <c r="A139" s="1" t="s">
        <v>29</v>
      </c>
      <c r="B139" s="28" t="s">
        <v>2</v>
      </c>
      <c r="C139" s="21">
        <v>4.0949999999999998</v>
      </c>
      <c r="D139" s="33">
        <v>5.0140000000000002</v>
      </c>
      <c r="E139" s="21">
        <v>4.694</v>
      </c>
      <c r="F139" s="45">
        <v>3.9940000000000002</v>
      </c>
      <c r="G139" s="63">
        <v>3.7450000000000001</v>
      </c>
      <c r="H139" s="107">
        <v>4.008</v>
      </c>
      <c r="I139" s="131">
        <v>5.2759999999999998</v>
      </c>
      <c r="J139" s="61"/>
      <c r="K139" s="61"/>
      <c r="L139" s="61"/>
      <c r="M139" s="61"/>
      <c r="N139" s="61"/>
      <c r="O139" s="61"/>
      <c r="P139" s="46">
        <f>1</f>
        <v>1</v>
      </c>
      <c r="Q139" s="46"/>
      <c r="R139" s="73">
        <f>1</f>
        <v>1</v>
      </c>
      <c r="S139" s="73"/>
      <c r="T139" s="67"/>
      <c r="U139" s="105"/>
      <c r="V139" s="105"/>
      <c r="W139" s="134"/>
      <c r="X139" s="134"/>
      <c r="Y139" s="3">
        <f t="shared" si="4"/>
        <v>2</v>
      </c>
      <c r="Z139" s="12">
        <f t="shared" si="5"/>
        <v>848</v>
      </c>
    </row>
    <row r="140" spans="1:26" x14ac:dyDescent="0.2">
      <c r="A140" s="1" t="s">
        <v>204</v>
      </c>
      <c r="B140" s="28" t="s">
        <v>2</v>
      </c>
      <c r="C140" s="21" t="s">
        <v>2</v>
      </c>
      <c r="D140" s="33" t="s">
        <v>2</v>
      </c>
      <c r="E140" s="21">
        <v>2.7189999999999999</v>
      </c>
      <c r="F140" s="45">
        <v>3.66</v>
      </c>
      <c r="G140" s="63">
        <v>4.1710000000000003</v>
      </c>
      <c r="H140" s="107">
        <v>4.5650000000000004</v>
      </c>
      <c r="I140" s="131">
        <v>5.2539999999999996</v>
      </c>
      <c r="J140" s="61"/>
      <c r="K140" s="61"/>
      <c r="L140" s="61"/>
      <c r="M140" s="61"/>
      <c r="N140" s="61"/>
      <c r="O140" s="61"/>
      <c r="P140" s="46"/>
      <c r="Q140" s="46"/>
      <c r="R140" s="73">
        <f>1</f>
        <v>1</v>
      </c>
      <c r="S140" s="73"/>
      <c r="T140" s="67">
        <f>1+1+1</f>
        <v>3</v>
      </c>
      <c r="U140" s="105"/>
      <c r="V140" s="105"/>
      <c r="W140" s="134">
        <f>1+1</f>
        <v>2</v>
      </c>
      <c r="X140" s="134"/>
      <c r="Y140" s="3">
        <f t="shared" si="4"/>
        <v>6</v>
      </c>
      <c r="Z140" s="12">
        <f t="shared" si="5"/>
        <v>854</v>
      </c>
    </row>
    <row r="141" spans="1:26" x14ac:dyDescent="0.2">
      <c r="A141" s="8" t="s">
        <v>228</v>
      </c>
      <c r="B141" s="28" t="s">
        <v>2</v>
      </c>
      <c r="C141" s="21" t="s">
        <v>2</v>
      </c>
      <c r="D141" s="33" t="s">
        <v>2</v>
      </c>
      <c r="E141" s="21" t="s">
        <v>2</v>
      </c>
      <c r="F141" s="45" t="s">
        <v>2</v>
      </c>
      <c r="G141" s="63">
        <v>3.286</v>
      </c>
      <c r="H141" s="107">
        <v>3.3650000000000002</v>
      </c>
      <c r="I141" s="131">
        <v>5.2530000000000001</v>
      </c>
      <c r="J141" s="61"/>
      <c r="K141" s="61"/>
      <c r="L141" s="61"/>
      <c r="M141" s="61"/>
      <c r="N141" s="61"/>
      <c r="O141" s="61">
        <f>1</f>
        <v>1</v>
      </c>
      <c r="P141" s="46"/>
      <c r="Q141" s="46"/>
      <c r="R141" s="73"/>
      <c r="S141" s="73"/>
      <c r="T141" s="67"/>
      <c r="U141" s="105"/>
      <c r="V141" s="105"/>
      <c r="W141" s="134"/>
      <c r="X141" s="134">
        <f>1</f>
        <v>1</v>
      </c>
      <c r="Y141" s="3">
        <f t="shared" si="4"/>
        <v>1</v>
      </c>
      <c r="Z141" s="12">
        <f t="shared" si="5"/>
        <v>855</v>
      </c>
    </row>
    <row r="142" spans="1:26" x14ac:dyDescent="0.2">
      <c r="A142" s="8" t="s">
        <v>241</v>
      </c>
      <c r="B142" s="28" t="s">
        <v>2</v>
      </c>
      <c r="C142" s="21">
        <v>3.9510000000000001</v>
      </c>
      <c r="D142" s="33">
        <v>4.9779999999999998</v>
      </c>
      <c r="E142" s="21">
        <v>6.0759999999999996</v>
      </c>
      <c r="F142" s="45">
        <v>5.3819999999999997</v>
      </c>
      <c r="G142" s="63">
        <v>5.3159999999999998</v>
      </c>
      <c r="H142" s="107">
        <v>4.4109999999999996</v>
      </c>
      <c r="I142" s="131">
        <v>5.2489999999999997</v>
      </c>
      <c r="J142" s="77"/>
      <c r="K142" s="77"/>
      <c r="L142" s="77"/>
      <c r="M142" s="77"/>
      <c r="N142" s="78"/>
      <c r="O142" s="78"/>
      <c r="P142" s="48"/>
      <c r="Q142" s="48"/>
      <c r="R142" s="71"/>
      <c r="S142" s="71"/>
      <c r="T142" s="65">
        <f>1</f>
        <v>1</v>
      </c>
      <c r="U142" s="103"/>
      <c r="V142" s="103"/>
      <c r="W142" s="136"/>
      <c r="X142" s="136"/>
      <c r="Y142" s="3">
        <f t="shared" si="4"/>
        <v>1</v>
      </c>
      <c r="Z142" s="12">
        <f t="shared" si="5"/>
        <v>856</v>
      </c>
    </row>
    <row r="143" spans="1:26" x14ac:dyDescent="0.2">
      <c r="A143" s="1" t="s">
        <v>199</v>
      </c>
      <c r="B143" s="28">
        <v>4.1340000000000003</v>
      </c>
      <c r="C143" s="21">
        <v>4.4950000000000001</v>
      </c>
      <c r="D143" s="33">
        <v>5.1619999999999999</v>
      </c>
      <c r="E143" s="21">
        <v>4.7789999999999999</v>
      </c>
      <c r="F143" s="45">
        <v>5.5469999999999997</v>
      </c>
      <c r="G143" s="63">
        <v>4.9660000000000002</v>
      </c>
      <c r="H143" s="107">
        <v>4.5190000000000001</v>
      </c>
      <c r="I143" s="131">
        <v>5.2279999999999998</v>
      </c>
      <c r="J143" s="61"/>
      <c r="K143" s="61"/>
      <c r="L143" s="61"/>
      <c r="M143" s="61"/>
      <c r="N143" s="61"/>
      <c r="O143" s="61"/>
      <c r="P143" s="46"/>
      <c r="Q143" s="46">
        <f>1</f>
        <v>1</v>
      </c>
      <c r="R143" s="73"/>
      <c r="S143" s="73"/>
      <c r="T143" s="67"/>
      <c r="U143" s="105"/>
      <c r="V143" s="105"/>
      <c r="W143" s="134"/>
      <c r="X143" s="134"/>
      <c r="Y143" s="3">
        <f t="shared" si="4"/>
        <v>1</v>
      </c>
      <c r="Z143" s="12">
        <f t="shared" si="5"/>
        <v>857</v>
      </c>
    </row>
    <row r="144" spans="1:26" x14ac:dyDescent="0.2">
      <c r="A144" s="1" t="s">
        <v>54</v>
      </c>
      <c r="B144" s="28">
        <v>3.73</v>
      </c>
      <c r="C144" s="21">
        <v>3.5129999999999999</v>
      </c>
      <c r="D144" s="33">
        <v>3.4510000000000001</v>
      </c>
      <c r="E144" s="21">
        <v>3.5569999999999999</v>
      </c>
      <c r="F144" s="45">
        <v>4.1289999999999996</v>
      </c>
      <c r="G144" s="63">
        <v>3.8839999999999999</v>
      </c>
      <c r="H144" s="107">
        <v>4.3460000000000001</v>
      </c>
      <c r="I144" s="131">
        <v>5.202</v>
      </c>
      <c r="J144" s="61"/>
      <c r="K144" s="61"/>
      <c r="L144" s="61">
        <f>1+1</f>
        <v>2</v>
      </c>
      <c r="M144" s="61"/>
      <c r="N144" s="61"/>
      <c r="O144" s="61"/>
      <c r="P144" s="46">
        <f>1</f>
        <v>1</v>
      </c>
      <c r="Q144" s="46"/>
      <c r="R144" s="73"/>
      <c r="S144" s="73"/>
      <c r="T144" s="67">
        <f>1+1</f>
        <v>2</v>
      </c>
      <c r="U144" s="105"/>
      <c r="V144" s="105"/>
      <c r="W144" s="134"/>
      <c r="X144" s="134"/>
      <c r="Y144" s="3">
        <f t="shared" si="4"/>
        <v>5</v>
      </c>
      <c r="Z144" s="12">
        <f t="shared" si="5"/>
        <v>862</v>
      </c>
    </row>
    <row r="145" spans="1:45" s="34" customFormat="1" x14ac:dyDescent="0.2">
      <c r="A145" s="1" t="s">
        <v>107</v>
      </c>
      <c r="B145" s="28">
        <v>2.6179999999999999</v>
      </c>
      <c r="C145" s="21">
        <v>2.7570000000000001</v>
      </c>
      <c r="D145" s="33">
        <v>2.8279999999999998</v>
      </c>
      <c r="E145" s="21">
        <v>2.76</v>
      </c>
      <c r="F145" s="45">
        <v>2.7410000000000001</v>
      </c>
      <c r="G145" s="63">
        <v>2.8</v>
      </c>
      <c r="H145" s="107">
        <v>3.056</v>
      </c>
      <c r="I145" s="131">
        <v>5.19</v>
      </c>
      <c r="J145" s="61"/>
      <c r="K145" s="61">
        <f>1</f>
        <v>1</v>
      </c>
      <c r="L145" s="61"/>
      <c r="M145" s="61"/>
      <c r="N145" s="61"/>
      <c r="O145" s="61">
        <f>1</f>
        <v>1</v>
      </c>
      <c r="P145" s="46">
        <f>1</f>
        <v>1</v>
      </c>
      <c r="Q145" s="46"/>
      <c r="R145" s="73"/>
      <c r="S145" s="73">
        <f>1+1</f>
        <v>2</v>
      </c>
      <c r="T145" s="67">
        <f>1+1+1</f>
        <v>3</v>
      </c>
      <c r="U145" s="105"/>
      <c r="V145" s="105"/>
      <c r="W145" s="134"/>
      <c r="X145" s="134">
        <f>1</f>
        <v>1</v>
      </c>
      <c r="Y145" s="3">
        <f t="shared" si="4"/>
        <v>8</v>
      </c>
      <c r="Z145" s="12">
        <f t="shared" si="5"/>
        <v>870</v>
      </c>
      <c r="AA145"/>
      <c r="AB145"/>
      <c r="AC145"/>
      <c r="AD145"/>
      <c r="AE145"/>
      <c r="AF145"/>
      <c r="AG145"/>
      <c r="AH145"/>
      <c r="AI145"/>
      <c r="AJ145"/>
      <c r="AK145"/>
      <c r="AL145"/>
      <c r="AM145"/>
      <c r="AN145"/>
      <c r="AO145"/>
      <c r="AP145"/>
      <c r="AQ145"/>
      <c r="AR145"/>
      <c r="AS145"/>
    </row>
    <row r="146" spans="1:45" x14ac:dyDescent="0.2">
      <c r="A146" s="8" t="s">
        <v>24</v>
      </c>
      <c r="B146" s="28">
        <v>3.08</v>
      </c>
      <c r="C146" s="21">
        <v>6.25</v>
      </c>
      <c r="D146" s="33">
        <v>4.04</v>
      </c>
      <c r="E146" s="21">
        <v>3.92</v>
      </c>
      <c r="F146" s="45">
        <v>5.056</v>
      </c>
      <c r="G146" s="63" t="s">
        <v>2</v>
      </c>
      <c r="H146" s="107">
        <v>6.1669999999999998</v>
      </c>
      <c r="I146" s="131">
        <v>5.1820000000000004</v>
      </c>
      <c r="J146" s="61">
        <f>1</f>
        <v>1</v>
      </c>
      <c r="K146" s="61"/>
      <c r="L146" s="61"/>
      <c r="M146" s="61"/>
      <c r="N146" s="61"/>
      <c r="O146" s="61"/>
      <c r="P146" s="46"/>
      <c r="Q146" s="46"/>
      <c r="R146" s="73"/>
      <c r="S146" s="73"/>
      <c r="T146" s="67"/>
      <c r="U146" s="105"/>
      <c r="V146" s="105"/>
      <c r="W146" s="134"/>
      <c r="X146" s="134"/>
      <c r="Y146" s="3">
        <f t="shared" si="4"/>
        <v>1</v>
      </c>
      <c r="Z146" s="12">
        <f t="shared" si="5"/>
        <v>871</v>
      </c>
    </row>
    <row r="147" spans="1:45" x14ac:dyDescent="0.2">
      <c r="A147" s="1" t="s">
        <v>272</v>
      </c>
      <c r="B147" s="28" t="s">
        <v>2</v>
      </c>
      <c r="C147" s="21" t="s">
        <v>2</v>
      </c>
      <c r="D147" s="33" t="s">
        <v>2</v>
      </c>
      <c r="E147" s="21" t="s">
        <v>2</v>
      </c>
      <c r="F147" s="45" t="s">
        <v>2</v>
      </c>
      <c r="G147" s="63" t="s">
        <v>2</v>
      </c>
      <c r="H147" s="107">
        <v>3.7959999999999998</v>
      </c>
      <c r="I147" s="131">
        <v>5.1680000000000001</v>
      </c>
      <c r="J147" s="61"/>
      <c r="K147" s="61"/>
      <c r="L147" s="61"/>
      <c r="M147" s="61"/>
      <c r="N147" s="61"/>
      <c r="O147" s="61"/>
      <c r="P147" s="46"/>
      <c r="Q147" s="46"/>
      <c r="R147" s="73"/>
      <c r="S147" s="73">
        <f>1</f>
        <v>1</v>
      </c>
      <c r="T147" s="67"/>
      <c r="U147" s="105"/>
      <c r="V147" s="105"/>
      <c r="W147" s="134">
        <f>1</f>
        <v>1</v>
      </c>
      <c r="X147" s="134"/>
      <c r="Y147" s="3">
        <f t="shared" si="4"/>
        <v>2</v>
      </c>
      <c r="Z147" s="12">
        <f t="shared" si="5"/>
        <v>873</v>
      </c>
    </row>
    <row r="148" spans="1:45" x14ac:dyDescent="0.2">
      <c r="A148" s="8" t="s">
        <v>249</v>
      </c>
      <c r="B148" s="28">
        <v>2.0089999999999999</v>
      </c>
      <c r="C148" s="21">
        <v>1.8280000000000001</v>
      </c>
      <c r="D148" s="33">
        <v>1.8779999999999999</v>
      </c>
      <c r="E148" s="21">
        <v>1.893</v>
      </c>
      <c r="F148" s="45">
        <v>2.57</v>
      </c>
      <c r="G148" s="63">
        <v>2.71</v>
      </c>
      <c r="H148" s="107">
        <v>3.2240000000000002</v>
      </c>
      <c r="I148" s="131">
        <v>5.1349999999999998</v>
      </c>
      <c r="J148" s="61"/>
      <c r="K148" s="61"/>
      <c r="L148" s="61"/>
      <c r="M148" s="61"/>
      <c r="N148" s="61"/>
      <c r="O148" s="61"/>
      <c r="P148" s="46"/>
      <c r="Q148" s="46"/>
      <c r="R148" s="73"/>
      <c r="S148" s="73"/>
      <c r="T148" s="67">
        <f>1</f>
        <v>1</v>
      </c>
      <c r="U148" s="105">
        <f>1</f>
        <v>1</v>
      </c>
      <c r="V148" s="105">
        <f>1</f>
        <v>1</v>
      </c>
      <c r="W148" s="134">
        <f>1</f>
        <v>1</v>
      </c>
      <c r="X148" s="134"/>
      <c r="Y148" s="3">
        <f t="shared" si="4"/>
        <v>4</v>
      </c>
      <c r="Z148" s="12">
        <f t="shared" si="5"/>
        <v>877</v>
      </c>
    </row>
    <row r="149" spans="1:45" x14ac:dyDescent="0.2">
      <c r="A149" s="1" t="s">
        <v>143</v>
      </c>
      <c r="B149" s="28">
        <v>2.8969999999999998</v>
      </c>
      <c r="C149" s="21">
        <v>3.5743</v>
      </c>
      <c r="D149" s="33">
        <v>3.5</v>
      </c>
      <c r="E149" s="21">
        <v>3.657</v>
      </c>
      <c r="F149" s="45">
        <v>3.6150000000000002</v>
      </c>
      <c r="G149" s="63">
        <v>3.8330000000000002</v>
      </c>
      <c r="H149" s="107">
        <v>3.3849999999999998</v>
      </c>
      <c r="I149" s="131">
        <v>5.0430000000000001</v>
      </c>
      <c r="J149" s="61"/>
      <c r="K149" s="61">
        <f>1</f>
        <v>1</v>
      </c>
      <c r="L149" s="61">
        <f>1</f>
        <v>1</v>
      </c>
      <c r="M149" s="61"/>
      <c r="N149" s="61"/>
      <c r="O149" s="61"/>
      <c r="P149" s="46"/>
      <c r="Q149" s="46">
        <f>1</f>
        <v>1</v>
      </c>
      <c r="R149" s="73"/>
      <c r="S149" s="73">
        <f>1</f>
        <v>1</v>
      </c>
      <c r="T149" s="67">
        <f>1</f>
        <v>1</v>
      </c>
      <c r="U149" s="105"/>
      <c r="V149" s="105"/>
      <c r="W149" s="134">
        <f>1</f>
        <v>1</v>
      </c>
      <c r="X149" s="134">
        <f>1</f>
        <v>1</v>
      </c>
      <c r="Y149" s="3">
        <f t="shared" si="4"/>
        <v>6</v>
      </c>
      <c r="Z149" s="12">
        <f t="shared" si="5"/>
        <v>883</v>
      </c>
    </row>
    <row r="150" spans="1:45" x14ac:dyDescent="0.2">
      <c r="A150" s="27" t="s">
        <v>41</v>
      </c>
      <c r="B150" s="28">
        <v>3.4489999999999998</v>
      </c>
      <c r="C150" s="21">
        <v>3.2949999999999999</v>
      </c>
      <c r="D150" s="33">
        <v>3.6539999999999999</v>
      </c>
      <c r="E150" s="21">
        <v>3.9820000000000002</v>
      </c>
      <c r="F150" s="45">
        <v>4.0410000000000004</v>
      </c>
      <c r="G150" s="63">
        <v>3.6459999999999999</v>
      </c>
      <c r="H150" s="107">
        <v>4.0049999999999999</v>
      </c>
      <c r="I150" s="131">
        <v>5.04</v>
      </c>
      <c r="J150" s="61"/>
      <c r="K150" s="61">
        <f>1</f>
        <v>1</v>
      </c>
      <c r="L150" s="61">
        <f>1</f>
        <v>1</v>
      </c>
      <c r="M150" s="61"/>
      <c r="N150" s="61">
        <f>1+1+1</f>
        <v>3</v>
      </c>
      <c r="O150" s="61">
        <f>1</f>
        <v>1</v>
      </c>
      <c r="P150" s="46"/>
      <c r="Q150" s="46">
        <f>1</f>
        <v>1</v>
      </c>
      <c r="R150" s="73">
        <f>1+1</f>
        <v>2</v>
      </c>
      <c r="S150" s="73">
        <f>1</f>
        <v>1</v>
      </c>
      <c r="T150" s="67">
        <f>1</f>
        <v>1</v>
      </c>
      <c r="U150" s="105"/>
      <c r="V150" s="105"/>
      <c r="W150" s="134">
        <f>1</f>
        <v>1</v>
      </c>
      <c r="X150" s="134"/>
      <c r="Y150" s="3">
        <f t="shared" si="4"/>
        <v>12</v>
      </c>
      <c r="Z150" s="12">
        <f t="shared" si="5"/>
        <v>895</v>
      </c>
    </row>
    <row r="151" spans="1:45" x14ac:dyDescent="0.2">
      <c r="A151" s="1" t="s">
        <v>329</v>
      </c>
      <c r="B151" s="28"/>
      <c r="C151" s="21"/>
      <c r="D151" s="33"/>
      <c r="E151" s="21"/>
      <c r="F151" s="45"/>
      <c r="H151" s="107">
        <v>3.778</v>
      </c>
      <c r="I151" s="131">
        <v>5.0190000000000001</v>
      </c>
      <c r="J151" s="61"/>
      <c r="K151" s="61"/>
      <c r="L151" s="61"/>
      <c r="M151" s="61"/>
      <c r="N151" s="61"/>
      <c r="O151" s="61"/>
      <c r="P151" s="46"/>
      <c r="Q151" s="46"/>
      <c r="R151" s="73"/>
      <c r="S151" s="73"/>
      <c r="T151" s="67"/>
      <c r="U151" s="105"/>
      <c r="V151" s="105"/>
      <c r="W151" s="134">
        <f>1</f>
        <v>1</v>
      </c>
      <c r="X151" s="134">
        <f>1</f>
        <v>1</v>
      </c>
      <c r="Y151" s="3">
        <f t="shared" si="4"/>
        <v>1</v>
      </c>
      <c r="Z151" s="12">
        <f t="shared" si="5"/>
        <v>896</v>
      </c>
    </row>
    <row r="152" spans="1:45" x14ac:dyDescent="0.2">
      <c r="A152" s="1" t="s">
        <v>151</v>
      </c>
      <c r="B152" s="28">
        <v>4.0659999999999998</v>
      </c>
      <c r="C152" s="21">
        <v>4.0179999999999998</v>
      </c>
      <c r="D152" s="33">
        <v>3.9159999999999999</v>
      </c>
      <c r="E152" s="21">
        <v>3.7919999999999998</v>
      </c>
      <c r="F152" s="45">
        <v>4.4189999999999996</v>
      </c>
      <c r="G152" s="63">
        <v>4.4119999999999999</v>
      </c>
      <c r="H152" s="107">
        <v>3.496</v>
      </c>
      <c r="I152" s="131">
        <v>5.0190000000000001</v>
      </c>
      <c r="J152" s="61"/>
      <c r="K152" s="61">
        <f>1</f>
        <v>1</v>
      </c>
      <c r="L152" s="61"/>
      <c r="M152" s="61">
        <f>1+1</f>
        <v>2</v>
      </c>
      <c r="N152" s="61">
        <f>1</f>
        <v>1</v>
      </c>
      <c r="O152" s="61"/>
      <c r="P152" s="46"/>
      <c r="Q152" s="46"/>
      <c r="R152" s="73">
        <f>1+1</f>
        <v>2</v>
      </c>
      <c r="S152" s="73">
        <f>1+1</f>
        <v>2</v>
      </c>
      <c r="T152" s="67">
        <f>1</f>
        <v>1</v>
      </c>
      <c r="U152" s="105"/>
      <c r="V152" s="105">
        <f>1</f>
        <v>1</v>
      </c>
      <c r="W152" s="134">
        <f>1</f>
        <v>1</v>
      </c>
      <c r="X152" s="134"/>
      <c r="Y152" s="3">
        <f t="shared" si="4"/>
        <v>11</v>
      </c>
      <c r="Z152" s="12">
        <f t="shared" si="5"/>
        <v>907</v>
      </c>
    </row>
    <row r="153" spans="1:45" x14ac:dyDescent="0.2">
      <c r="A153" s="1" t="s">
        <v>68</v>
      </c>
      <c r="B153" s="28">
        <v>4.8079999999999998</v>
      </c>
      <c r="C153" s="21">
        <v>5.2969999999999997</v>
      </c>
      <c r="D153" s="33">
        <v>5.0190000000000001</v>
      </c>
      <c r="E153" s="21">
        <v>5.1280000000000001</v>
      </c>
      <c r="F153" s="45">
        <v>4.5209999999999999</v>
      </c>
      <c r="G153" s="63">
        <v>4.6509999999999998</v>
      </c>
      <c r="H153" s="107">
        <v>4.1050000000000004</v>
      </c>
      <c r="I153" s="131">
        <v>5.0110000000000001</v>
      </c>
      <c r="J153" s="61">
        <f>1</f>
        <v>1</v>
      </c>
      <c r="K153" s="61"/>
      <c r="L153" s="61"/>
      <c r="M153" s="61"/>
      <c r="N153" s="61">
        <f>1+1</f>
        <v>2</v>
      </c>
      <c r="O153" s="61"/>
      <c r="P153" s="46"/>
      <c r="Q153" s="46"/>
      <c r="R153" s="73"/>
      <c r="S153" s="73"/>
      <c r="T153" s="67"/>
      <c r="U153" s="105"/>
      <c r="V153" s="105"/>
      <c r="W153" s="134"/>
      <c r="X153" s="134"/>
      <c r="Y153" s="3">
        <f t="shared" si="4"/>
        <v>3</v>
      </c>
      <c r="Z153" s="12">
        <f t="shared" si="5"/>
        <v>910</v>
      </c>
    </row>
    <row r="154" spans="1:45" x14ac:dyDescent="0.2">
      <c r="A154" s="8" t="s">
        <v>48</v>
      </c>
      <c r="B154" s="28">
        <v>3.6779999999999999</v>
      </c>
      <c r="C154" s="21">
        <v>3.952</v>
      </c>
      <c r="D154" s="33">
        <v>3.6680000000000001</v>
      </c>
      <c r="E154" s="21">
        <v>3.823</v>
      </c>
      <c r="F154" s="45">
        <v>3.8069999999999999</v>
      </c>
      <c r="G154" s="63">
        <v>3.633</v>
      </c>
      <c r="H154" s="107">
        <v>4.016</v>
      </c>
      <c r="I154" s="131">
        <v>5.0049999999999999</v>
      </c>
      <c r="J154" s="61"/>
      <c r="K154" s="61">
        <f>1</f>
        <v>1</v>
      </c>
      <c r="L154" s="61">
        <f>1</f>
        <v>1</v>
      </c>
      <c r="M154" s="61">
        <f>1+1</f>
        <v>2</v>
      </c>
      <c r="N154" s="61">
        <f>1</f>
        <v>1</v>
      </c>
      <c r="O154" s="61"/>
      <c r="P154" s="46"/>
      <c r="Q154" s="46"/>
      <c r="R154" s="73"/>
      <c r="S154" s="73">
        <f>1</f>
        <v>1</v>
      </c>
      <c r="T154" s="67"/>
      <c r="U154" s="105"/>
      <c r="V154" s="105">
        <f>1</f>
        <v>1</v>
      </c>
      <c r="W154" s="134"/>
      <c r="X154" s="134"/>
      <c r="Y154" s="3">
        <f t="shared" si="4"/>
        <v>7</v>
      </c>
      <c r="Z154" s="12">
        <f>Y154+Z153</f>
        <v>917</v>
      </c>
    </row>
    <row r="155" spans="1:45" ht="15.75" x14ac:dyDescent="0.25">
      <c r="A155" s="93" t="s">
        <v>255</v>
      </c>
      <c r="B155" s="28"/>
      <c r="C155" s="21"/>
      <c r="D155" s="33"/>
      <c r="E155" s="21"/>
      <c r="F155" s="45"/>
      <c r="J155" s="61"/>
      <c r="K155" s="61"/>
      <c r="L155" s="61"/>
      <c r="M155" s="61"/>
      <c r="N155" s="61"/>
      <c r="O155" s="61"/>
      <c r="P155" s="46"/>
      <c r="Q155" s="46"/>
      <c r="R155" s="73"/>
      <c r="S155" s="73"/>
      <c r="T155" s="67"/>
      <c r="U155" s="105"/>
      <c r="V155" s="105"/>
      <c r="W155" s="134"/>
      <c r="X155" s="141">
        <f>SUM(X70:X154)</f>
        <v>61</v>
      </c>
      <c r="Y155" s="3"/>
      <c r="Z155" s="12"/>
    </row>
    <row r="156" spans="1:45" x14ac:dyDescent="0.2">
      <c r="A156" s="38"/>
      <c r="B156" s="28"/>
      <c r="C156" s="21"/>
      <c r="D156" s="33"/>
      <c r="E156" s="21"/>
      <c r="F156" s="45"/>
      <c r="J156" s="61"/>
      <c r="K156" s="61"/>
      <c r="L156" s="61"/>
      <c r="M156" s="61"/>
      <c r="N156" s="61"/>
      <c r="O156" s="61"/>
      <c r="P156" s="46"/>
      <c r="Q156" s="46"/>
      <c r="R156" s="73"/>
      <c r="S156" s="73"/>
      <c r="T156" s="67"/>
      <c r="U156" s="105"/>
      <c r="V156" s="105"/>
      <c r="W156" s="134"/>
      <c r="X156" s="134"/>
      <c r="Y156" s="3"/>
      <c r="Z156" s="12"/>
    </row>
    <row r="157" spans="1:45" x14ac:dyDescent="0.2">
      <c r="A157" s="38" t="s">
        <v>181</v>
      </c>
      <c r="B157" s="28">
        <v>2.927</v>
      </c>
      <c r="C157" s="21">
        <v>5.0780000000000003</v>
      </c>
      <c r="D157" s="33">
        <v>5.5780000000000003</v>
      </c>
      <c r="E157" s="21">
        <v>5.2279999999999998</v>
      </c>
      <c r="F157" s="45">
        <v>4.2590000000000003</v>
      </c>
      <c r="G157" s="63">
        <v>4.1219999999999999</v>
      </c>
      <c r="H157" s="107">
        <v>3.9980000000000002</v>
      </c>
      <c r="I157" s="131">
        <v>4.9960000000000004</v>
      </c>
      <c r="J157" s="61"/>
      <c r="K157" s="61"/>
      <c r="L157" s="61"/>
      <c r="M157" s="61">
        <f>1</f>
        <v>1</v>
      </c>
      <c r="N157" s="61">
        <f>1+1</f>
        <v>2</v>
      </c>
      <c r="O157" s="61">
        <f>1+1+1+1</f>
        <v>4</v>
      </c>
      <c r="P157" s="46">
        <f>1+1+1+1</f>
        <v>4</v>
      </c>
      <c r="Q157" s="46">
        <f>1+1+1+1+1+1+1+1+1+1+1</f>
        <v>11</v>
      </c>
      <c r="R157" s="73">
        <f>1+1+1+1+1+1+1+1+1+1+1+1</f>
        <v>12</v>
      </c>
      <c r="S157" s="73">
        <f>1+1+1+1+1+1+1+1+1+1</f>
        <v>10</v>
      </c>
      <c r="T157" s="67">
        <f>7</f>
        <v>7</v>
      </c>
      <c r="U157" s="105">
        <f>1+1+1+1+1+1+1</f>
        <v>7</v>
      </c>
      <c r="V157" s="105">
        <f>1+1+1+1+1</f>
        <v>5</v>
      </c>
      <c r="W157" s="134">
        <f>1+1+1</f>
        <v>3</v>
      </c>
      <c r="X157" s="134">
        <f>1+1</f>
        <v>2</v>
      </c>
      <c r="Y157" s="3">
        <f t="shared" si="4"/>
        <v>66</v>
      </c>
      <c r="Z157" s="12">
        <f>Y157</f>
        <v>66</v>
      </c>
    </row>
    <row r="158" spans="1:45" x14ac:dyDescent="0.2">
      <c r="A158" s="8" t="s">
        <v>177</v>
      </c>
      <c r="B158" s="28">
        <v>2.6379999999999999</v>
      </c>
      <c r="C158" s="21">
        <v>3.2349999999999999</v>
      </c>
      <c r="D158" s="33">
        <v>2.952</v>
      </c>
      <c r="E158" s="21">
        <v>2.9689999999999999</v>
      </c>
      <c r="F158" s="45">
        <v>3.052</v>
      </c>
      <c r="G158" s="63">
        <v>3.306</v>
      </c>
      <c r="H158" s="107">
        <v>3.2989999999999999</v>
      </c>
      <c r="I158" s="131">
        <v>4.9930000000000003</v>
      </c>
      <c r="J158" s="61"/>
      <c r="K158" s="61"/>
      <c r="L158" s="61"/>
      <c r="M158" s="61"/>
      <c r="N158" s="61"/>
      <c r="O158" s="61">
        <v>1</v>
      </c>
      <c r="P158" s="46"/>
      <c r="Q158" s="46">
        <f>1+1</f>
        <v>2</v>
      </c>
      <c r="R158" s="73"/>
      <c r="S158" s="73">
        <f>1</f>
        <v>1</v>
      </c>
      <c r="T158" s="67"/>
      <c r="U158" s="105"/>
      <c r="V158" s="105"/>
      <c r="W158" s="134">
        <f>1</f>
        <v>1</v>
      </c>
      <c r="X158" s="134"/>
      <c r="Y158" s="3">
        <f t="shared" si="4"/>
        <v>5</v>
      </c>
      <c r="Z158" s="12">
        <f t="shared" si="5"/>
        <v>71</v>
      </c>
    </row>
    <row r="159" spans="1:45" x14ac:dyDescent="0.2">
      <c r="A159" s="1" t="s">
        <v>171</v>
      </c>
      <c r="B159" s="28">
        <v>4.1340000000000003</v>
      </c>
      <c r="C159" s="21">
        <v>4.9779999999999998</v>
      </c>
      <c r="D159" s="33">
        <v>4.931</v>
      </c>
      <c r="E159" s="21">
        <v>4.319</v>
      </c>
      <c r="F159" s="45">
        <v>4.76</v>
      </c>
      <c r="G159" s="63">
        <v>4.0590000000000002</v>
      </c>
      <c r="H159" s="107">
        <v>4.0620000000000003</v>
      </c>
      <c r="I159" s="131">
        <v>4.9370000000000003</v>
      </c>
      <c r="J159" s="61"/>
      <c r="K159" s="61">
        <f>1+1</f>
        <v>2</v>
      </c>
      <c r="L159" s="61"/>
      <c r="M159" s="61">
        <f>1+1+1</f>
        <v>3</v>
      </c>
      <c r="N159" s="61"/>
      <c r="O159" s="61">
        <f>1+1</f>
        <v>2</v>
      </c>
      <c r="P159" s="46">
        <f>1</f>
        <v>1</v>
      </c>
      <c r="Q159" s="46">
        <f>1</f>
        <v>1</v>
      </c>
      <c r="R159" s="73">
        <f>1</f>
        <v>1</v>
      </c>
      <c r="S159" s="73">
        <f>1</f>
        <v>1</v>
      </c>
      <c r="T159" s="67">
        <f>1</f>
        <v>1</v>
      </c>
      <c r="U159" s="105">
        <f>1</f>
        <v>1</v>
      </c>
      <c r="V159" s="105">
        <f>1+1+1</f>
        <v>3</v>
      </c>
      <c r="W159" s="134"/>
      <c r="X159" s="134">
        <f>1+1</f>
        <v>2</v>
      </c>
      <c r="Y159" s="3">
        <f t="shared" si="4"/>
        <v>16</v>
      </c>
      <c r="Z159" s="12">
        <f t="shared" si="5"/>
        <v>87</v>
      </c>
    </row>
    <row r="160" spans="1:45" x14ac:dyDescent="0.2">
      <c r="A160" s="1" t="s">
        <v>108</v>
      </c>
      <c r="B160" s="28">
        <v>4.1529999999999996</v>
      </c>
      <c r="C160" s="21">
        <v>4.569</v>
      </c>
      <c r="D160" s="33">
        <v>3.8959999999999999</v>
      </c>
      <c r="E160" s="21">
        <v>4.5720000000000001</v>
      </c>
      <c r="F160" s="45">
        <v>5.6710000000000003</v>
      </c>
      <c r="G160" s="63">
        <v>4.694</v>
      </c>
      <c r="H160" s="107">
        <v>4.0129999999999999</v>
      </c>
      <c r="I160" s="131">
        <v>4.9290000000000003</v>
      </c>
      <c r="J160" s="61"/>
      <c r="K160" s="61">
        <f>1</f>
        <v>1</v>
      </c>
      <c r="L160" s="61">
        <f>1</f>
        <v>1</v>
      </c>
      <c r="M160" s="61"/>
      <c r="N160" s="61">
        <f>1</f>
        <v>1</v>
      </c>
      <c r="O160" s="61">
        <f>1</f>
        <v>1</v>
      </c>
      <c r="P160" s="46"/>
      <c r="Q160" s="46"/>
      <c r="R160" s="73">
        <f>1</f>
        <v>1</v>
      </c>
      <c r="S160" s="73"/>
      <c r="T160" s="67">
        <f>1</f>
        <v>1</v>
      </c>
      <c r="U160" s="105">
        <f>1+1</f>
        <v>2</v>
      </c>
      <c r="V160" s="105"/>
      <c r="W160" s="134">
        <f>1</f>
        <v>1</v>
      </c>
      <c r="X160" s="134"/>
      <c r="Y160" s="3">
        <f t="shared" si="4"/>
        <v>9</v>
      </c>
      <c r="Z160" s="12">
        <f t="shared" si="5"/>
        <v>96</v>
      </c>
    </row>
    <row r="161" spans="1:26" x14ac:dyDescent="0.2">
      <c r="A161" s="1" t="s">
        <v>284</v>
      </c>
      <c r="B161" s="28" t="s">
        <v>2</v>
      </c>
      <c r="C161" s="21" t="s">
        <v>2</v>
      </c>
      <c r="D161" s="33" t="s">
        <v>2</v>
      </c>
      <c r="E161" s="21" t="s">
        <v>2</v>
      </c>
      <c r="F161" s="45" t="s">
        <v>2</v>
      </c>
      <c r="G161" s="63" t="s">
        <v>2</v>
      </c>
      <c r="H161" s="107">
        <v>4.1520000000000001</v>
      </c>
      <c r="I161" s="131">
        <v>4.9260000000000002</v>
      </c>
      <c r="J161" s="61"/>
      <c r="K161" s="61"/>
      <c r="L161" s="61"/>
      <c r="M161" s="61"/>
      <c r="N161" s="61"/>
      <c r="O161" s="61"/>
      <c r="P161" s="46"/>
      <c r="Q161" s="46"/>
      <c r="R161" s="73"/>
      <c r="S161" s="73"/>
      <c r="T161" s="67"/>
      <c r="U161" s="105"/>
      <c r="V161" s="105">
        <f>1+1</f>
        <v>2</v>
      </c>
      <c r="W161" s="134">
        <f>1+1</f>
        <v>2</v>
      </c>
      <c r="X161" s="134"/>
      <c r="Y161" s="3">
        <f t="shared" si="4"/>
        <v>4</v>
      </c>
      <c r="Z161" s="12">
        <f t="shared" si="5"/>
        <v>100</v>
      </c>
    </row>
    <row r="162" spans="1:26" x14ac:dyDescent="0.2">
      <c r="A162" s="8" t="s">
        <v>285</v>
      </c>
      <c r="B162" s="28">
        <v>2.5870000000000002</v>
      </c>
      <c r="C162" s="22">
        <v>3.238</v>
      </c>
      <c r="D162" s="33">
        <v>3.194</v>
      </c>
      <c r="E162" s="22">
        <v>2.6789999999999998</v>
      </c>
      <c r="F162" s="45">
        <v>2.7650000000000001</v>
      </c>
      <c r="G162" s="63">
        <v>3.3940000000000001</v>
      </c>
      <c r="H162" s="107">
        <v>5.16</v>
      </c>
      <c r="I162" s="131">
        <v>4.9189999999999996</v>
      </c>
      <c r="J162" s="61"/>
      <c r="K162" s="61"/>
      <c r="L162" s="61"/>
      <c r="M162" s="61"/>
      <c r="N162" s="61"/>
      <c r="O162" s="61"/>
      <c r="P162" s="46"/>
      <c r="Q162" s="46"/>
      <c r="R162" s="73"/>
      <c r="S162" s="73"/>
      <c r="T162" s="67"/>
      <c r="U162" s="105"/>
      <c r="V162" s="105">
        <f>1</f>
        <v>1</v>
      </c>
      <c r="W162" s="134"/>
      <c r="X162" s="134"/>
      <c r="Y162" s="3">
        <f t="shared" si="4"/>
        <v>1</v>
      </c>
      <c r="Z162" s="12">
        <f t="shared" si="5"/>
        <v>101</v>
      </c>
    </row>
    <row r="163" spans="1:26" x14ac:dyDescent="0.2">
      <c r="A163" s="8" t="s">
        <v>133</v>
      </c>
      <c r="B163" s="28">
        <v>4.8630000000000004</v>
      </c>
      <c r="C163" s="21">
        <v>4.9690000000000003</v>
      </c>
      <c r="D163" s="33">
        <v>4.59</v>
      </c>
      <c r="E163" s="21">
        <v>3.9969999999999999</v>
      </c>
      <c r="F163" s="45">
        <v>4.2480000000000002</v>
      </c>
      <c r="G163" s="63">
        <v>4.1539999999999999</v>
      </c>
      <c r="H163" s="107">
        <v>3.7229999999999999</v>
      </c>
      <c r="I163" s="131">
        <v>4.8099999999999996</v>
      </c>
      <c r="J163" s="61">
        <f>1</f>
        <v>1</v>
      </c>
      <c r="K163" s="61">
        <f>1+1</f>
        <v>2</v>
      </c>
      <c r="L163" s="61"/>
      <c r="M163" s="61"/>
      <c r="N163" s="61">
        <f>1</f>
        <v>1</v>
      </c>
      <c r="O163" s="61">
        <f>1</f>
        <v>1</v>
      </c>
      <c r="P163" s="46">
        <f>1+1</f>
        <v>2</v>
      </c>
      <c r="Q163" s="46">
        <f>1</f>
        <v>1</v>
      </c>
      <c r="R163" s="73">
        <f>1+1+1+1</f>
        <v>4</v>
      </c>
      <c r="S163" s="73">
        <f>1+1+1+1+1</f>
        <v>5</v>
      </c>
      <c r="T163" s="67">
        <f>1+1+1</f>
        <v>3</v>
      </c>
      <c r="U163" s="105">
        <f>1+1</f>
        <v>2</v>
      </c>
      <c r="V163" s="105">
        <f>1+1</f>
        <v>2</v>
      </c>
      <c r="W163" s="134">
        <f>1+1+3</f>
        <v>5</v>
      </c>
      <c r="X163" s="134"/>
      <c r="Y163" s="3">
        <f t="shared" si="4"/>
        <v>29</v>
      </c>
      <c r="Z163" s="12">
        <f t="shared" si="5"/>
        <v>130</v>
      </c>
    </row>
    <row r="164" spans="1:26" x14ac:dyDescent="0.2">
      <c r="A164" s="1" t="s">
        <v>327</v>
      </c>
      <c r="B164" s="28"/>
      <c r="C164" s="21"/>
      <c r="D164" s="33"/>
      <c r="E164" s="21"/>
      <c r="F164" s="45"/>
      <c r="H164" s="107">
        <v>3.782</v>
      </c>
      <c r="I164" s="131">
        <v>4.8029999999999999</v>
      </c>
      <c r="J164" s="61"/>
      <c r="K164" s="61"/>
      <c r="L164" s="61"/>
      <c r="M164" s="61"/>
      <c r="N164" s="61"/>
      <c r="O164" s="61"/>
      <c r="P164" s="46"/>
      <c r="Q164" s="46"/>
      <c r="R164" s="73"/>
      <c r="S164" s="73"/>
      <c r="T164" s="67"/>
      <c r="U164" s="105"/>
      <c r="V164" s="105"/>
      <c r="W164" s="134">
        <f>1</f>
        <v>1</v>
      </c>
      <c r="X164" s="134"/>
      <c r="Y164" s="3">
        <f t="shared" si="4"/>
        <v>1</v>
      </c>
      <c r="Z164" s="12">
        <f t="shared" si="5"/>
        <v>131</v>
      </c>
    </row>
    <row r="165" spans="1:26" x14ac:dyDescent="0.2">
      <c r="A165" s="8" t="s">
        <v>265</v>
      </c>
      <c r="B165" s="28" t="s">
        <v>2</v>
      </c>
      <c r="C165" s="21" t="s">
        <v>2</v>
      </c>
      <c r="D165" s="33" t="s">
        <v>2</v>
      </c>
      <c r="E165" s="21" t="s">
        <v>2</v>
      </c>
      <c r="F165" s="45" t="s">
        <v>2</v>
      </c>
      <c r="G165" s="63" t="s">
        <v>2</v>
      </c>
      <c r="H165" s="107">
        <v>2.762</v>
      </c>
      <c r="I165" s="131">
        <v>4.6580000000000004</v>
      </c>
      <c r="J165" s="61"/>
      <c r="K165" s="61"/>
      <c r="L165" s="61"/>
      <c r="M165" s="61"/>
      <c r="N165" s="61"/>
      <c r="O165" s="61"/>
      <c r="P165" s="46">
        <f>1</f>
        <v>1</v>
      </c>
      <c r="Q165" s="46"/>
      <c r="R165" s="73"/>
      <c r="S165" s="73"/>
      <c r="T165" s="67"/>
      <c r="U165" s="105">
        <f>1+1</f>
        <v>2</v>
      </c>
      <c r="V165" s="105">
        <f>1</f>
        <v>1</v>
      </c>
      <c r="W165" s="134">
        <f>2</f>
        <v>2</v>
      </c>
      <c r="X165" s="134"/>
      <c r="Y165" s="3">
        <f t="shared" si="4"/>
        <v>6</v>
      </c>
      <c r="Z165" s="12">
        <f t="shared" si="5"/>
        <v>137</v>
      </c>
    </row>
    <row r="166" spans="1:26" x14ac:dyDescent="0.2">
      <c r="A166" s="1" t="s">
        <v>251</v>
      </c>
      <c r="B166" s="28">
        <v>1.99</v>
      </c>
      <c r="C166" s="21">
        <v>2.0579999999999998</v>
      </c>
      <c r="D166" s="33">
        <v>2.2370000000000001</v>
      </c>
      <c r="E166" s="21">
        <v>2.1659999999999999</v>
      </c>
      <c r="F166" s="45">
        <v>2.073</v>
      </c>
      <c r="G166" s="63">
        <v>2.0470000000000002</v>
      </c>
      <c r="H166" s="107">
        <v>2.6720000000000002</v>
      </c>
      <c r="I166" s="131">
        <v>4.6399999999999997</v>
      </c>
      <c r="J166" s="61"/>
      <c r="K166" s="61"/>
      <c r="L166" s="61"/>
      <c r="M166" s="61"/>
      <c r="N166" s="61"/>
      <c r="O166" s="61"/>
      <c r="P166" s="46"/>
      <c r="Q166" s="46"/>
      <c r="R166" s="73"/>
      <c r="S166" s="73"/>
      <c r="T166" s="67">
        <f>1</f>
        <v>1</v>
      </c>
      <c r="U166" s="105">
        <f>1</f>
        <v>1</v>
      </c>
      <c r="V166" s="105">
        <f>1</f>
        <v>1</v>
      </c>
      <c r="W166" s="134"/>
      <c r="X166" s="134">
        <f>1</f>
        <v>1</v>
      </c>
      <c r="Y166" s="3">
        <f t="shared" si="4"/>
        <v>3</v>
      </c>
      <c r="Z166" s="12">
        <f t="shared" si="5"/>
        <v>140</v>
      </c>
    </row>
    <row r="167" spans="1:26" x14ac:dyDescent="0.2">
      <c r="A167" s="13" t="s">
        <v>14</v>
      </c>
      <c r="B167" s="28">
        <v>5.4420000000000002</v>
      </c>
      <c r="C167" s="21">
        <v>5.3559999999999999</v>
      </c>
      <c r="D167" s="33">
        <v>5.3310000000000004</v>
      </c>
      <c r="E167" s="21">
        <v>5.09</v>
      </c>
      <c r="F167" s="45">
        <v>4.9950000000000001</v>
      </c>
      <c r="G167" s="63">
        <v>4.5919999999999996</v>
      </c>
      <c r="H167" s="107">
        <v>4.4340000000000002</v>
      </c>
      <c r="I167" s="131">
        <v>4.6340000000000003</v>
      </c>
      <c r="J167" s="77"/>
      <c r="K167" s="77"/>
      <c r="L167" s="77"/>
      <c r="M167" s="77"/>
      <c r="N167" s="78">
        <f>1</f>
        <v>1</v>
      </c>
      <c r="O167" s="78"/>
      <c r="P167" s="48"/>
      <c r="Q167" s="48"/>
      <c r="R167" s="71"/>
      <c r="S167" s="71"/>
      <c r="T167" s="65"/>
      <c r="U167" s="103"/>
      <c r="V167" s="103"/>
      <c r="W167" s="136"/>
      <c r="X167" s="136"/>
      <c r="Y167" s="3">
        <f t="shared" si="4"/>
        <v>1</v>
      </c>
      <c r="Z167" s="12">
        <f t="shared" si="5"/>
        <v>141</v>
      </c>
    </row>
    <row r="168" spans="1:26" x14ac:dyDescent="0.2">
      <c r="A168" s="1" t="s">
        <v>168</v>
      </c>
      <c r="B168" s="28">
        <v>3.347</v>
      </c>
      <c r="C168" s="21">
        <v>3.3759999999999999</v>
      </c>
      <c r="D168" s="33">
        <v>3.2629999999999999</v>
      </c>
      <c r="E168" s="21">
        <v>3.2389999999999999</v>
      </c>
      <c r="F168" s="45">
        <v>3.3610000000000002</v>
      </c>
      <c r="G168" s="63">
        <v>3.2490000000000001</v>
      </c>
      <c r="H168" s="107">
        <v>3.39</v>
      </c>
      <c r="I168" s="131">
        <v>4.54</v>
      </c>
      <c r="J168" s="61">
        <f>1</f>
        <v>1</v>
      </c>
      <c r="K168" s="61"/>
      <c r="L168" s="61">
        <f>1+1</f>
        <v>2</v>
      </c>
      <c r="M168" s="61">
        <f>1</f>
        <v>1</v>
      </c>
      <c r="N168" s="61">
        <f>1</f>
        <v>1</v>
      </c>
      <c r="O168" s="61"/>
      <c r="P168" s="46"/>
      <c r="Q168" s="46"/>
      <c r="R168" s="73"/>
      <c r="S168" s="73">
        <f>1</f>
        <v>1</v>
      </c>
      <c r="T168" s="67"/>
      <c r="U168" s="105"/>
      <c r="V168" s="105"/>
      <c r="W168" s="134">
        <f>1</f>
        <v>1</v>
      </c>
      <c r="X168" s="134"/>
      <c r="Y168" s="3">
        <f t="shared" si="4"/>
        <v>7</v>
      </c>
      <c r="Z168" s="12">
        <f t="shared" si="5"/>
        <v>148</v>
      </c>
    </row>
    <row r="169" spans="1:26" x14ac:dyDescent="0.2">
      <c r="A169" s="1" t="s">
        <v>111</v>
      </c>
      <c r="B169" s="28">
        <v>3.5630000000000002</v>
      </c>
      <c r="C169" s="21">
        <v>3.875</v>
      </c>
      <c r="D169" s="33">
        <v>3.5680000000000001</v>
      </c>
      <c r="E169" s="21">
        <v>3.53</v>
      </c>
      <c r="F169" s="45">
        <v>3.72</v>
      </c>
      <c r="G169" s="63">
        <v>3.4950000000000001</v>
      </c>
      <c r="H169" s="107">
        <v>3.6749999999999998</v>
      </c>
      <c r="I169" s="131">
        <v>4.5190000000000001</v>
      </c>
      <c r="J169" s="61">
        <f>1</f>
        <v>1</v>
      </c>
      <c r="K169" s="61"/>
      <c r="L169" s="61"/>
      <c r="M169" s="61"/>
      <c r="N169" s="61"/>
      <c r="O169" s="61">
        <f>1+1</f>
        <v>2</v>
      </c>
      <c r="P169" s="46"/>
      <c r="Q169" s="46"/>
      <c r="R169" s="73"/>
      <c r="S169" s="73"/>
      <c r="T169" s="67"/>
      <c r="U169" s="105">
        <f>1</f>
        <v>1</v>
      </c>
      <c r="V169" s="105"/>
      <c r="W169" s="134">
        <f>1</f>
        <v>1</v>
      </c>
      <c r="X169" s="134"/>
      <c r="Y169" s="3">
        <f t="shared" si="4"/>
        <v>5</v>
      </c>
      <c r="Z169" s="12">
        <f t="shared" si="5"/>
        <v>153</v>
      </c>
    </row>
    <row r="170" spans="1:26" x14ac:dyDescent="0.2">
      <c r="A170" s="8" t="s">
        <v>237</v>
      </c>
      <c r="B170" s="28" t="s">
        <v>2</v>
      </c>
      <c r="C170" s="21" t="s">
        <v>2</v>
      </c>
      <c r="D170" s="33" t="s">
        <v>2</v>
      </c>
      <c r="E170" s="21" t="s">
        <v>2</v>
      </c>
      <c r="F170" s="45" t="s">
        <v>2</v>
      </c>
      <c r="G170" s="63" t="s">
        <v>2</v>
      </c>
      <c r="H170" s="107">
        <v>2.4159999999999999</v>
      </c>
      <c r="I170" s="131">
        <v>4.4930000000000003</v>
      </c>
      <c r="J170" s="61"/>
      <c r="K170" s="61"/>
      <c r="L170" s="61"/>
      <c r="M170" s="61"/>
      <c r="N170" s="61"/>
      <c r="O170" s="61"/>
      <c r="P170" s="46"/>
      <c r="Q170" s="46"/>
      <c r="R170" s="73"/>
      <c r="S170" s="73">
        <f>1+1</f>
        <v>2</v>
      </c>
      <c r="T170" s="67">
        <f>1+1</f>
        <v>2</v>
      </c>
      <c r="U170" s="105">
        <f>1+1+1+1+1+1</f>
        <v>6</v>
      </c>
      <c r="V170" s="105"/>
      <c r="W170" s="134">
        <f>1+1+4</f>
        <v>6</v>
      </c>
      <c r="X170" s="134">
        <f>1+1</f>
        <v>2</v>
      </c>
      <c r="Y170" s="3">
        <f t="shared" si="4"/>
        <v>16</v>
      </c>
      <c r="Z170" s="12">
        <f t="shared" si="5"/>
        <v>169</v>
      </c>
    </row>
    <row r="171" spans="1:26" x14ac:dyDescent="0.2">
      <c r="A171" s="44" t="s">
        <v>308</v>
      </c>
      <c r="B171" s="28"/>
      <c r="C171" s="21"/>
      <c r="D171" s="33"/>
      <c r="E171" s="21"/>
      <c r="F171" s="45"/>
      <c r="H171" s="107">
        <v>3.819</v>
      </c>
      <c r="I171" s="131">
        <v>4.4059999999999997</v>
      </c>
      <c r="J171" s="61"/>
      <c r="K171" s="61"/>
      <c r="L171" s="61"/>
      <c r="M171" s="61"/>
      <c r="N171" s="61"/>
      <c r="O171" s="61"/>
      <c r="P171" s="46"/>
      <c r="Q171" s="46"/>
      <c r="R171" s="73"/>
      <c r="S171" s="73"/>
      <c r="T171" s="67"/>
      <c r="U171" s="105"/>
      <c r="V171" s="105"/>
      <c r="W171" s="134">
        <f>1</f>
        <v>1</v>
      </c>
      <c r="X171" s="134"/>
      <c r="Y171" s="3">
        <f t="shared" si="4"/>
        <v>1</v>
      </c>
      <c r="Z171" s="12">
        <f t="shared" si="5"/>
        <v>170</v>
      </c>
    </row>
    <row r="172" spans="1:26" x14ac:dyDescent="0.2">
      <c r="A172" s="27" t="s">
        <v>122</v>
      </c>
      <c r="B172" s="28">
        <v>4.8659999999999997</v>
      </c>
      <c r="C172" s="21">
        <v>4.8659999999999997</v>
      </c>
      <c r="D172" s="33">
        <v>5.9630000000000001</v>
      </c>
      <c r="E172" s="21">
        <v>4.6440000000000001</v>
      </c>
      <c r="F172" s="45">
        <v>4.556</v>
      </c>
      <c r="G172" s="63">
        <v>4.0750000000000002</v>
      </c>
      <c r="H172" s="107">
        <v>4.0149999999999997</v>
      </c>
      <c r="I172" s="131">
        <v>4.4020000000000001</v>
      </c>
      <c r="J172" s="61">
        <f>1+1</f>
        <v>2</v>
      </c>
      <c r="K172" s="61">
        <f>1</f>
        <v>1</v>
      </c>
      <c r="L172" s="61"/>
      <c r="M172" s="61"/>
      <c r="N172" s="61"/>
      <c r="O172" s="61"/>
      <c r="P172" s="46">
        <f>1</f>
        <v>1</v>
      </c>
      <c r="Q172" s="46"/>
      <c r="R172" s="73"/>
      <c r="S172" s="73"/>
      <c r="T172" s="67"/>
      <c r="U172" s="105"/>
      <c r="V172" s="105"/>
      <c r="W172" s="134">
        <f>1+1</f>
        <v>2</v>
      </c>
      <c r="X172" s="134"/>
      <c r="Y172" s="3">
        <f t="shared" si="4"/>
        <v>6</v>
      </c>
      <c r="Z172" s="12">
        <f t="shared" si="5"/>
        <v>176</v>
      </c>
    </row>
    <row r="173" spans="1:26" x14ac:dyDescent="0.2">
      <c r="A173" s="1" t="s">
        <v>113</v>
      </c>
      <c r="B173" s="28">
        <v>2.766</v>
      </c>
      <c r="C173" s="21">
        <v>2.6669999999999998</v>
      </c>
      <c r="D173" s="33">
        <v>2.66</v>
      </c>
      <c r="E173" s="21">
        <v>2.8260000000000001</v>
      </c>
      <c r="F173" s="45">
        <v>3.0640000000000001</v>
      </c>
      <c r="G173" s="63">
        <v>3.169</v>
      </c>
      <c r="H173" s="107">
        <v>3.17</v>
      </c>
      <c r="I173" s="131">
        <v>4.3840000000000003</v>
      </c>
      <c r="J173" s="61"/>
      <c r="K173" s="61"/>
      <c r="L173" s="61"/>
      <c r="M173" s="61"/>
      <c r="N173" s="61"/>
      <c r="O173" s="61"/>
      <c r="P173" s="46"/>
      <c r="Q173" s="46">
        <f>1+1</f>
        <v>2</v>
      </c>
      <c r="R173" s="73">
        <f>1</f>
        <v>1</v>
      </c>
      <c r="S173" s="73"/>
      <c r="T173" s="67"/>
      <c r="U173" s="105"/>
      <c r="V173" s="105">
        <f>1</f>
        <v>1</v>
      </c>
      <c r="W173" s="134"/>
      <c r="X173" s="134">
        <f>1</f>
        <v>1</v>
      </c>
      <c r="Y173" s="3">
        <f t="shared" si="4"/>
        <v>4</v>
      </c>
      <c r="Z173" s="12">
        <f t="shared" si="5"/>
        <v>180</v>
      </c>
    </row>
    <row r="174" spans="1:26" x14ac:dyDescent="0.2">
      <c r="A174" s="8" t="s">
        <v>76</v>
      </c>
      <c r="B174" s="28">
        <v>3.1419999999999999</v>
      </c>
      <c r="C174" s="21">
        <v>3.1230000000000002</v>
      </c>
      <c r="D174" s="33">
        <v>2.9630000000000001</v>
      </c>
      <c r="E174" s="21">
        <v>3.0169999999999999</v>
      </c>
      <c r="F174" s="45">
        <v>3.1120000000000001</v>
      </c>
      <c r="G174" s="63">
        <v>3.1880000000000002</v>
      </c>
      <c r="H174" s="107">
        <v>3.4129999999999998</v>
      </c>
      <c r="I174" s="131">
        <v>4.3719999999999999</v>
      </c>
      <c r="J174" s="61"/>
      <c r="K174" s="61"/>
      <c r="L174" s="61">
        <f>1+1</f>
        <v>2</v>
      </c>
      <c r="M174" s="61"/>
      <c r="N174" s="61"/>
      <c r="O174" s="61"/>
      <c r="P174" s="46">
        <f>1</f>
        <v>1</v>
      </c>
      <c r="Q174" s="46"/>
      <c r="R174" s="73"/>
      <c r="S174" s="73"/>
      <c r="T174" s="67"/>
      <c r="U174" s="105"/>
      <c r="V174" s="105"/>
      <c r="W174" s="134"/>
      <c r="X174" s="134"/>
      <c r="Y174" s="3">
        <f t="shared" si="4"/>
        <v>3</v>
      </c>
      <c r="Z174" s="12">
        <f t="shared" si="5"/>
        <v>183</v>
      </c>
    </row>
    <row r="175" spans="1:26" x14ac:dyDescent="0.2">
      <c r="A175" s="1" t="s">
        <v>40</v>
      </c>
      <c r="B175" s="28">
        <v>2.6920000000000002</v>
      </c>
      <c r="C175" s="21">
        <v>2.524</v>
      </c>
      <c r="D175" s="33">
        <v>2.8519999999999999</v>
      </c>
      <c r="E175" s="21">
        <v>2.7879999999999998</v>
      </c>
      <c r="F175" s="45">
        <v>2.835</v>
      </c>
      <c r="G175" s="63">
        <v>2.8889999999999998</v>
      </c>
      <c r="H175" s="107">
        <v>3.21</v>
      </c>
      <c r="I175" s="131">
        <v>4.3710000000000004</v>
      </c>
      <c r="J175" s="61"/>
      <c r="K175" s="61">
        <f>1</f>
        <v>1</v>
      </c>
      <c r="L175" s="61"/>
      <c r="M175" s="61"/>
      <c r="N175" s="61"/>
      <c r="O175" s="61"/>
      <c r="P175" s="46"/>
      <c r="Q175" s="46"/>
      <c r="R175" s="73"/>
      <c r="S175" s="73"/>
      <c r="T175" s="67"/>
      <c r="U175" s="105"/>
      <c r="V175" s="105"/>
      <c r="W175" s="134">
        <f>1</f>
        <v>1</v>
      </c>
      <c r="X175" s="134"/>
      <c r="Y175" s="3">
        <f t="shared" si="4"/>
        <v>2</v>
      </c>
      <c r="Z175" s="12">
        <f t="shared" si="5"/>
        <v>185</v>
      </c>
    </row>
    <row r="176" spans="1:26" x14ac:dyDescent="0.2">
      <c r="A176" s="8" t="s">
        <v>37</v>
      </c>
      <c r="B176" s="28">
        <v>4.5519999999999996</v>
      </c>
      <c r="C176" s="21">
        <v>4.4539999999999997</v>
      </c>
      <c r="D176" s="33">
        <v>3.8319999999999999</v>
      </c>
      <c r="E176" s="21">
        <v>3.1480000000000001</v>
      </c>
      <c r="F176" s="45">
        <v>4.1669999999999998</v>
      </c>
      <c r="G176" s="63">
        <v>4.2649999999999997</v>
      </c>
      <c r="H176" s="107">
        <v>3.7440000000000002</v>
      </c>
      <c r="I176" s="131">
        <v>4.367</v>
      </c>
      <c r="J176" s="61">
        <f>1</f>
        <v>1</v>
      </c>
      <c r="K176" s="61"/>
      <c r="L176" s="61">
        <f>1+1</f>
        <v>2</v>
      </c>
      <c r="M176" s="61">
        <f>1+1</f>
        <v>2</v>
      </c>
      <c r="N176" s="61">
        <f>1+1</f>
        <v>2</v>
      </c>
      <c r="O176" s="61">
        <f>1+1</f>
        <v>2</v>
      </c>
      <c r="P176" s="46">
        <f>1+1</f>
        <v>2</v>
      </c>
      <c r="Q176" s="46">
        <f>1</f>
        <v>1</v>
      </c>
      <c r="R176" s="73"/>
      <c r="S176" s="73">
        <f>1</f>
        <v>1</v>
      </c>
      <c r="T176" s="67">
        <f>1</f>
        <v>1</v>
      </c>
      <c r="U176" s="105">
        <f>1+1</f>
        <v>2</v>
      </c>
      <c r="V176" s="105">
        <f>1</f>
        <v>1</v>
      </c>
      <c r="W176" s="134">
        <f>1</f>
        <v>1</v>
      </c>
      <c r="X176" s="134">
        <f>1</f>
        <v>1</v>
      </c>
      <c r="Y176" s="3">
        <f t="shared" si="4"/>
        <v>18</v>
      </c>
      <c r="Z176" s="12">
        <f t="shared" si="5"/>
        <v>203</v>
      </c>
    </row>
    <row r="177" spans="1:26" x14ac:dyDescent="0.2">
      <c r="A177" s="1" t="s">
        <v>101</v>
      </c>
      <c r="B177" s="28">
        <v>3.165</v>
      </c>
      <c r="C177" s="21">
        <v>3.5310000000000001</v>
      </c>
      <c r="D177" s="33">
        <v>3.9430000000000001</v>
      </c>
      <c r="E177" s="21">
        <v>3.7509999999999999</v>
      </c>
      <c r="F177" s="45">
        <v>4.1980000000000004</v>
      </c>
      <c r="G177" s="63">
        <v>4.03</v>
      </c>
      <c r="H177" s="107">
        <v>4.2069999999999999</v>
      </c>
      <c r="I177" s="131">
        <v>4.3449999999999998</v>
      </c>
      <c r="J177" s="61"/>
      <c r="K177" s="61"/>
      <c r="L177" s="61"/>
      <c r="M177" s="61">
        <f>1</f>
        <v>1</v>
      </c>
      <c r="N177" s="61"/>
      <c r="O177" s="61"/>
      <c r="P177" s="46">
        <f>1</f>
        <v>1</v>
      </c>
      <c r="Q177" s="46"/>
      <c r="R177" s="73"/>
      <c r="S177" s="73"/>
      <c r="T177" s="67"/>
      <c r="U177" s="105">
        <f>1</f>
        <v>1</v>
      </c>
      <c r="V177" s="105"/>
      <c r="W177" s="134">
        <f>1</f>
        <v>1</v>
      </c>
      <c r="X177" s="134"/>
      <c r="Y177" s="3">
        <f t="shared" si="4"/>
        <v>4</v>
      </c>
      <c r="Z177" s="12">
        <f t="shared" si="5"/>
        <v>207</v>
      </c>
    </row>
    <row r="178" spans="1:26" x14ac:dyDescent="0.2">
      <c r="A178" s="8" t="s">
        <v>173</v>
      </c>
      <c r="B178" s="28">
        <v>3.5179999999999998</v>
      </c>
      <c r="C178" s="21">
        <v>4.0720000000000001</v>
      </c>
      <c r="D178" s="33">
        <v>4.2569999999999997</v>
      </c>
      <c r="E178" s="21">
        <v>3.9049999999999998</v>
      </c>
      <c r="F178" s="45">
        <v>3.3559999999999999</v>
      </c>
      <c r="G178" s="63">
        <v>3.5430000000000001</v>
      </c>
      <c r="H178" s="107">
        <v>3.302</v>
      </c>
      <c r="I178" s="131">
        <v>4.335</v>
      </c>
      <c r="J178" s="61"/>
      <c r="K178" s="61"/>
      <c r="L178" s="61"/>
      <c r="M178" s="61">
        <f>1</f>
        <v>1</v>
      </c>
      <c r="N178" s="61">
        <f>1+1</f>
        <v>2</v>
      </c>
      <c r="O178" s="61"/>
      <c r="P178" s="46">
        <f>1</f>
        <v>1</v>
      </c>
      <c r="Q178" s="46"/>
      <c r="R178" s="73"/>
      <c r="S178" s="73"/>
      <c r="T178" s="67"/>
      <c r="U178" s="105"/>
      <c r="V178" s="105"/>
      <c r="W178" s="134">
        <f>1</f>
        <v>1</v>
      </c>
      <c r="X178" s="134"/>
      <c r="Y178" s="3">
        <f t="shared" si="4"/>
        <v>5</v>
      </c>
      <c r="Z178" s="12">
        <f t="shared" si="5"/>
        <v>212</v>
      </c>
    </row>
    <row r="179" spans="1:26" x14ac:dyDescent="0.2">
      <c r="A179" s="8" t="s">
        <v>315</v>
      </c>
      <c r="B179" s="28"/>
      <c r="C179" s="21"/>
      <c r="D179" s="33"/>
      <c r="E179" s="21"/>
      <c r="F179" s="45"/>
      <c r="H179" s="107" t="s">
        <v>2</v>
      </c>
      <c r="I179" s="131">
        <v>4.3319999999999999</v>
      </c>
      <c r="J179" s="61"/>
      <c r="K179" s="61"/>
      <c r="L179" s="61"/>
      <c r="M179" s="61"/>
      <c r="N179" s="61"/>
      <c r="O179" s="61"/>
      <c r="P179" s="46"/>
      <c r="Q179" s="46"/>
      <c r="R179" s="73"/>
      <c r="S179" s="73"/>
      <c r="T179" s="67"/>
      <c r="U179" s="105"/>
      <c r="V179" s="105"/>
      <c r="W179" s="134">
        <f>1</f>
        <v>1</v>
      </c>
      <c r="X179" s="134"/>
      <c r="Y179" s="3">
        <f t="shared" si="4"/>
        <v>1</v>
      </c>
      <c r="Z179" s="12">
        <f t="shared" si="5"/>
        <v>213</v>
      </c>
    </row>
    <row r="180" spans="1:26" x14ac:dyDescent="0.2">
      <c r="A180" s="26" t="s">
        <v>234</v>
      </c>
      <c r="B180" s="28">
        <v>3.01</v>
      </c>
      <c r="C180" s="21">
        <v>2.7930000000000001</v>
      </c>
      <c r="D180" s="33">
        <v>2.2839999999999998</v>
      </c>
      <c r="E180" s="21">
        <v>2.3860000000000001</v>
      </c>
      <c r="F180" s="45">
        <v>2.8010000000000002</v>
      </c>
      <c r="G180" s="63">
        <v>2.91</v>
      </c>
      <c r="H180" s="107">
        <v>6.2050000000000001</v>
      </c>
      <c r="I180" s="131">
        <v>4.3099999999999996</v>
      </c>
      <c r="J180" s="61"/>
      <c r="K180" s="61"/>
      <c r="L180" s="61"/>
      <c r="M180" s="61"/>
      <c r="N180" s="61"/>
      <c r="O180" s="61"/>
      <c r="P180" s="46"/>
      <c r="Q180" s="46"/>
      <c r="R180" s="73"/>
      <c r="S180" s="73">
        <f>1</f>
        <v>1</v>
      </c>
      <c r="T180" s="67">
        <f>1</f>
        <v>1</v>
      </c>
      <c r="U180" s="105"/>
      <c r="V180" s="105"/>
      <c r="W180" s="134">
        <f>1</f>
        <v>1</v>
      </c>
      <c r="X180" s="134"/>
      <c r="Y180" s="3">
        <f t="shared" si="4"/>
        <v>3</v>
      </c>
      <c r="Z180" s="12">
        <f t="shared" si="5"/>
        <v>216</v>
      </c>
    </row>
    <row r="181" spans="1:26" x14ac:dyDescent="0.2">
      <c r="A181" s="8" t="s">
        <v>78</v>
      </c>
      <c r="B181" s="28">
        <v>2.2639999999999998</v>
      </c>
      <c r="C181" s="21">
        <v>2.0649999999999999</v>
      </c>
      <c r="D181" s="33">
        <v>2.3650000000000002</v>
      </c>
      <c r="E181" s="21">
        <v>2.258</v>
      </c>
      <c r="F181" s="45">
        <v>2.2650000000000001</v>
      </c>
      <c r="G181" s="63">
        <v>2.8279999999999998</v>
      </c>
      <c r="H181" s="107">
        <v>2.9350000000000001</v>
      </c>
      <c r="I181" s="131">
        <v>4.2960000000000003</v>
      </c>
      <c r="J181" s="61">
        <f>1</f>
        <v>1</v>
      </c>
      <c r="K181" s="61"/>
      <c r="L181" s="61">
        <f>1</f>
        <v>1</v>
      </c>
      <c r="M181" s="61"/>
      <c r="N181" s="61"/>
      <c r="O181" s="61"/>
      <c r="P181" s="46"/>
      <c r="Q181" s="46"/>
      <c r="R181" s="73"/>
      <c r="S181" s="73">
        <f>1</f>
        <v>1</v>
      </c>
      <c r="T181" s="67">
        <f>1</f>
        <v>1</v>
      </c>
      <c r="U181" s="105"/>
      <c r="V181" s="105"/>
      <c r="W181" s="134"/>
      <c r="X181" s="134">
        <f>1+1</f>
        <v>2</v>
      </c>
      <c r="Y181" s="3">
        <f t="shared" si="4"/>
        <v>4</v>
      </c>
      <c r="Z181" s="12">
        <f t="shared" si="5"/>
        <v>220</v>
      </c>
    </row>
    <row r="182" spans="1:26" x14ac:dyDescent="0.2">
      <c r="A182" s="1" t="s">
        <v>129</v>
      </c>
      <c r="B182" s="28">
        <v>1.9370000000000001</v>
      </c>
      <c r="C182" s="21">
        <v>1.9370000000000001</v>
      </c>
      <c r="D182" s="33">
        <v>2.1739999999999999</v>
      </c>
      <c r="E182" s="21">
        <v>2.367</v>
      </c>
      <c r="F182" s="45">
        <v>1.84</v>
      </c>
      <c r="G182" s="63">
        <v>2.0910000000000002</v>
      </c>
      <c r="H182" s="107">
        <v>2.7290000000000001</v>
      </c>
      <c r="I182" s="131">
        <v>4.266</v>
      </c>
      <c r="J182" s="61"/>
      <c r="K182" s="61"/>
      <c r="L182" s="61"/>
      <c r="M182" s="61">
        <f>1</f>
        <v>1</v>
      </c>
      <c r="N182" s="61"/>
      <c r="O182" s="61"/>
      <c r="P182" s="46"/>
      <c r="Q182" s="46"/>
      <c r="R182" s="73"/>
      <c r="S182" s="73"/>
      <c r="T182" s="67"/>
      <c r="U182" s="105"/>
      <c r="V182" s="105"/>
      <c r="W182" s="134">
        <f>1</f>
        <v>1</v>
      </c>
      <c r="X182" s="134"/>
      <c r="Y182" s="3">
        <f t="shared" si="4"/>
        <v>2</v>
      </c>
      <c r="Z182" s="12">
        <f t="shared" si="5"/>
        <v>222</v>
      </c>
    </row>
    <row r="183" spans="1:26" x14ac:dyDescent="0.2">
      <c r="A183" s="8" t="s">
        <v>162</v>
      </c>
      <c r="B183" s="28">
        <v>3.3220000000000001</v>
      </c>
      <c r="C183" s="21">
        <v>3.5590000000000002</v>
      </c>
      <c r="D183" s="33">
        <v>3.444</v>
      </c>
      <c r="E183" s="21">
        <v>3.5859999999999999</v>
      </c>
      <c r="F183" s="45">
        <v>4.03</v>
      </c>
      <c r="G183" s="63">
        <v>3.7090000000000001</v>
      </c>
      <c r="H183" s="107">
        <v>3.37</v>
      </c>
      <c r="I183" s="131">
        <v>4.2539999999999996</v>
      </c>
      <c r="J183" s="61">
        <f>1</f>
        <v>1</v>
      </c>
      <c r="K183" s="61">
        <f>1+1+1</f>
        <v>3</v>
      </c>
      <c r="L183" s="61">
        <f>1+1</f>
        <v>2</v>
      </c>
      <c r="M183" s="61"/>
      <c r="N183" s="61">
        <f>1+1+1+1</f>
        <v>4</v>
      </c>
      <c r="O183" s="61">
        <f>1</f>
        <v>1</v>
      </c>
      <c r="P183" s="46">
        <f>1+1</f>
        <v>2</v>
      </c>
      <c r="Q183" s="46"/>
      <c r="R183" s="73">
        <f>1+1+1</f>
        <v>3</v>
      </c>
      <c r="S183" s="73">
        <f>1+1+1+1</f>
        <v>4</v>
      </c>
      <c r="T183" s="67">
        <f>4</f>
        <v>4</v>
      </c>
      <c r="U183" s="105">
        <f>1+1+1</f>
        <v>3</v>
      </c>
      <c r="V183" s="105">
        <f>1+1</f>
        <v>2</v>
      </c>
      <c r="W183" s="134">
        <f>1+1+1</f>
        <v>3</v>
      </c>
      <c r="X183" s="134">
        <f>1+1+1+1+1</f>
        <v>5</v>
      </c>
      <c r="Y183" s="3">
        <f t="shared" si="4"/>
        <v>32</v>
      </c>
      <c r="Z183" s="12">
        <f t="shared" si="5"/>
        <v>254</v>
      </c>
    </row>
    <row r="184" spans="1:26" x14ac:dyDescent="0.2">
      <c r="A184" s="8" t="s">
        <v>485</v>
      </c>
      <c r="B184" s="28"/>
      <c r="C184" s="21"/>
      <c r="D184" s="33"/>
      <c r="E184" s="21"/>
      <c r="F184" s="45"/>
      <c r="I184" s="131">
        <v>4.181</v>
      </c>
      <c r="J184" s="61"/>
      <c r="K184" s="61"/>
      <c r="L184" s="61"/>
      <c r="M184" s="61"/>
      <c r="N184" s="61"/>
      <c r="O184" s="61"/>
      <c r="P184" s="46"/>
      <c r="Q184" s="46"/>
      <c r="R184" s="73"/>
      <c r="S184" s="73"/>
      <c r="T184" s="67"/>
      <c r="U184" s="105"/>
      <c r="V184" s="105"/>
      <c r="W184" s="134"/>
      <c r="X184" s="134">
        <f>1</f>
        <v>1</v>
      </c>
      <c r="Y184" s="3">
        <f t="shared" si="4"/>
        <v>0</v>
      </c>
      <c r="Z184" s="12">
        <f t="shared" si="5"/>
        <v>254</v>
      </c>
    </row>
    <row r="185" spans="1:26" x14ac:dyDescent="0.2">
      <c r="A185" s="1" t="s">
        <v>109</v>
      </c>
      <c r="B185" s="28">
        <v>4.8639999999999999</v>
      </c>
      <c r="C185" s="21">
        <v>4.6589999999999998</v>
      </c>
      <c r="D185" s="33">
        <v>4.6120000000000001</v>
      </c>
      <c r="E185" s="21">
        <v>4.0069999999999997</v>
      </c>
      <c r="F185" s="45">
        <v>4.2009999999999996</v>
      </c>
      <c r="G185" s="63">
        <v>3.8180000000000001</v>
      </c>
      <c r="H185" s="107">
        <v>3.698</v>
      </c>
      <c r="I185" s="131">
        <v>4.1710000000000003</v>
      </c>
      <c r="J185" s="61"/>
      <c r="K185" s="61">
        <f>1</f>
        <v>1</v>
      </c>
      <c r="L185" s="61"/>
      <c r="M185" s="61">
        <f>1+1</f>
        <v>2</v>
      </c>
      <c r="N185" s="61">
        <f>1+1+1</f>
        <v>3</v>
      </c>
      <c r="O185" s="61">
        <f>1</f>
        <v>1</v>
      </c>
      <c r="P185" s="46"/>
      <c r="Q185" s="46"/>
      <c r="R185" s="73"/>
      <c r="S185" s="73">
        <f>1</f>
        <v>1</v>
      </c>
      <c r="T185" s="67"/>
      <c r="U185" s="105"/>
      <c r="V185" s="105">
        <f>1</f>
        <v>1</v>
      </c>
      <c r="W185" s="134"/>
      <c r="X185" s="134">
        <f>1</f>
        <v>1</v>
      </c>
      <c r="Y185" s="3">
        <f t="shared" si="4"/>
        <v>9</v>
      </c>
      <c r="Z185" s="12">
        <f t="shared" si="5"/>
        <v>263</v>
      </c>
    </row>
    <row r="186" spans="1:26" x14ac:dyDescent="0.2">
      <c r="A186" s="8" t="s">
        <v>120</v>
      </c>
      <c r="B186" s="55" t="s">
        <v>2</v>
      </c>
      <c r="C186" s="21" t="s">
        <v>2</v>
      </c>
      <c r="D186" s="33">
        <v>1.151</v>
      </c>
      <c r="E186" s="21">
        <v>3.242</v>
      </c>
      <c r="F186" s="45">
        <v>3.6</v>
      </c>
      <c r="G186" s="63">
        <v>3.1909999999999998</v>
      </c>
      <c r="H186" s="107">
        <v>3.7589999999999999</v>
      </c>
      <c r="I186" s="131">
        <v>4.141</v>
      </c>
      <c r="J186" s="61"/>
      <c r="K186" s="61"/>
      <c r="L186" s="61"/>
      <c r="M186" s="61"/>
      <c r="N186" s="61"/>
      <c r="O186" s="61"/>
      <c r="P186" s="46">
        <f>1</f>
        <v>1</v>
      </c>
      <c r="Q186" s="46"/>
      <c r="R186" s="73">
        <f>1</f>
        <v>1</v>
      </c>
      <c r="S186" s="73">
        <f>1+1+1</f>
        <v>3</v>
      </c>
      <c r="T186" s="67">
        <f>1+1</f>
        <v>2</v>
      </c>
      <c r="U186" s="105">
        <f>1+1+1</f>
        <v>3</v>
      </c>
      <c r="V186" s="105">
        <f>1+1+1+1</f>
        <v>4</v>
      </c>
      <c r="W186" s="134">
        <f>1+1</f>
        <v>2</v>
      </c>
      <c r="X186" s="134">
        <f>1</f>
        <v>1</v>
      </c>
      <c r="Y186" s="3">
        <f t="shared" si="4"/>
        <v>16</v>
      </c>
      <c r="Z186" s="12">
        <f t="shared" si="5"/>
        <v>279</v>
      </c>
    </row>
    <row r="187" spans="1:26" x14ac:dyDescent="0.2">
      <c r="A187" s="8" t="s">
        <v>64</v>
      </c>
      <c r="B187" s="28">
        <v>3.7330000000000001</v>
      </c>
      <c r="C187" s="21">
        <v>3.1909999999999998</v>
      </c>
      <c r="D187" s="33">
        <v>2.7469999999999999</v>
      </c>
      <c r="E187" s="21">
        <v>3.016</v>
      </c>
      <c r="F187" s="45">
        <v>2.7730000000000001</v>
      </c>
      <c r="G187" s="63">
        <v>2.609</v>
      </c>
      <c r="H187" s="107">
        <v>2.371</v>
      </c>
      <c r="I187" s="131">
        <v>4.125</v>
      </c>
      <c r="J187" s="61"/>
      <c r="K187" s="61"/>
      <c r="L187" s="61"/>
      <c r="M187" s="61"/>
      <c r="N187" s="61"/>
      <c r="O187" s="61"/>
      <c r="P187" s="46"/>
      <c r="Q187" s="46">
        <f>1</f>
        <v>1</v>
      </c>
      <c r="R187" s="73"/>
      <c r="S187" s="73"/>
      <c r="T187" s="67"/>
      <c r="U187" s="105"/>
      <c r="V187" s="105"/>
      <c r="W187" s="134"/>
      <c r="X187" s="134"/>
      <c r="Y187" s="3">
        <f t="shared" si="4"/>
        <v>1</v>
      </c>
      <c r="Z187" s="12">
        <f t="shared" si="5"/>
        <v>280</v>
      </c>
    </row>
    <row r="188" spans="1:26" x14ac:dyDescent="0.2">
      <c r="A188" s="8" t="s">
        <v>55</v>
      </c>
      <c r="B188" s="28">
        <v>3.37</v>
      </c>
      <c r="C188" s="21">
        <v>3.0430000000000001</v>
      </c>
      <c r="D188" s="33">
        <v>3.0169999999999999</v>
      </c>
      <c r="E188" s="21">
        <v>2.8069999999999999</v>
      </c>
      <c r="F188" s="45">
        <v>3.165</v>
      </c>
      <c r="G188" s="63">
        <v>3.1179999999999999</v>
      </c>
      <c r="H188" s="107">
        <v>3.391</v>
      </c>
      <c r="I188" s="131">
        <v>4.1139999999999999</v>
      </c>
      <c r="J188" s="61"/>
      <c r="K188" s="61">
        <f>1</f>
        <v>1</v>
      </c>
      <c r="L188" s="61"/>
      <c r="M188" s="61"/>
      <c r="N188" s="61"/>
      <c r="O188" s="61"/>
      <c r="P188" s="46"/>
      <c r="Q188" s="46"/>
      <c r="R188" s="73"/>
      <c r="S188" s="73"/>
      <c r="T188" s="67"/>
      <c r="U188" s="105"/>
      <c r="V188" s="105"/>
      <c r="W188" s="134"/>
      <c r="X188" s="134"/>
      <c r="Y188" s="3">
        <f t="shared" si="4"/>
        <v>1</v>
      </c>
      <c r="Z188" s="12">
        <f t="shared" si="5"/>
        <v>281</v>
      </c>
    </row>
    <row r="189" spans="1:26" x14ac:dyDescent="0.2">
      <c r="A189" s="26" t="s">
        <v>123</v>
      </c>
      <c r="B189" s="28">
        <v>4.7590000000000003</v>
      </c>
      <c r="C189" s="21">
        <v>4.532</v>
      </c>
      <c r="D189" s="33">
        <v>4.2290000000000001</v>
      </c>
      <c r="E189" s="21">
        <v>4.0979999999999999</v>
      </c>
      <c r="F189" s="45">
        <v>3.9790000000000001</v>
      </c>
      <c r="G189" s="63">
        <v>3.94</v>
      </c>
      <c r="H189" s="107">
        <v>3.4620000000000002</v>
      </c>
      <c r="I189" s="131">
        <v>4.0650000000000004</v>
      </c>
      <c r="J189" s="61"/>
      <c r="K189" s="61"/>
      <c r="L189" s="61"/>
      <c r="M189" s="61"/>
      <c r="N189" s="61"/>
      <c r="O189" s="61">
        <f>1</f>
        <v>1</v>
      </c>
      <c r="P189" s="46">
        <f>1+1</f>
        <v>2</v>
      </c>
      <c r="Q189" s="46"/>
      <c r="R189" s="73">
        <f>1</f>
        <v>1</v>
      </c>
      <c r="S189" s="73"/>
      <c r="T189" s="67">
        <f>2</f>
        <v>2</v>
      </c>
      <c r="U189" s="105">
        <f>1</f>
        <v>1</v>
      </c>
      <c r="V189" s="105">
        <f>1+1+1</f>
        <v>3</v>
      </c>
      <c r="W189" s="134">
        <f>1</f>
        <v>1</v>
      </c>
      <c r="X189" s="134"/>
      <c r="Y189" s="3">
        <f t="shared" si="4"/>
        <v>11</v>
      </c>
      <c r="Z189" s="12">
        <f t="shared" si="5"/>
        <v>292</v>
      </c>
    </row>
    <row r="190" spans="1:26" x14ac:dyDescent="0.2">
      <c r="A190" s="1" t="s">
        <v>332</v>
      </c>
      <c r="B190" s="28"/>
      <c r="C190" s="21"/>
      <c r="D190" s="33"/>
      <c r="E190" s="21"/>
      <c r="F190" s="45"/>
      <c r="H190" s="107">
        <v>3.1749999999999998</v>
      </c>
      <c r="I190" s="131">
        <v>4.0640000000000001</v>
      </c>
      <c r="J190" s="61"/>
      <c r="K190" s="61"/>
      <c r="L190" s="61"/>
      <c r="M190" s="61"/>
      <c r="N190" s="61"/>
      <c r="O190" s="61"/>
      <c r="P190" s="46"/>
      <c r="Q190" s="46"/>
      <c r="R190" s="73"/>
      <c r="S190" s="73"/>
      <c r="T190" s="67"/>
      <c r="U190" s="105"/>
      <c r="V190" s="105"/>
      <c r="W190" s="134">
        <f>1</f>
        <v>1</v>
      </c>
      <c r="X190" s="134"/>
      <c r="Y190" s="3">
        <f t="shared" si="4"/>
        <v>1</v>
      </c>
      <c r="Z190" s="12">
        <f t="shared" si="5"/>
        <v>293</v>
      </c>
    </row>
    <row r="191" spans="1:26" x14ac:dyDescent="0.2">
      <c r="A191" s="29" t="s">
        <v>497</v>
      </c>
      <c r="B191" s="28"/>
      <c r="C191" s="21"/>
      <c r="D191" s="33"/>
      <c r="E191" s="21"/>
      <c r="F191" s="45"/>
      <c r="I191" s="131">
        <v>4.0640000000000001</v>
      </c>
      <c r="J191" s="61"/>
      <c r="K191" s="61"/>
      <c r="L191" s="61"/>
      <c r="M191" s="61"/>
      <c r="N191" s="61"/>
      <c r="O191" s="61"/>
      <c r="P191" s="46"/>
      <c r="Q191" s="46"/>
      <c r="R191" s="73"/>
      <c r="S191" s="73"/>
      <c r="T191" s="67"/>
      <c r="U191" s="105"/>
      <c r="V191" s="105"/>
      <c r="W191" s="134"/>
      <c r="X191" s="134">
        <f>1</f>
        <v>1</v>
      </c>
      <c r="Y191" s="3">
        <f t="shared" si="4"/>
        <v>0</v>
      </c>
      <c r="Z191" s="12">
        <f t="shared" si="5"/>
        <v>293</v>
      </c>
    </row>
    <row r="192" spans="1:26" x14ac:dyDescent="0.2">
      <c r="A192" s="8" t="s">
        <v>288</v>
      </c>
      <c r="B192" s="28">
        <v>1.974</v>
      </c>
      <c r="C192" s="21">
        <v>1.8420000000000001</v>
      </c>
      <c r="D192" s="33">
        <v>1.6739999999999999</v>
      </c>
      <c r="E192" s="21">
        <v>1.647</v>
      </c>
      <c r="F192" s="45">
        <v>2.0430000000000001</v>
      </c>
      <c r="G192" s="63">
        <v>2.58</v>
      </c>
      <c r="H192" s="107">
        <v>2.1110000000000002</v>
      </c>
      <c r="I192" s="131">
        <v>4.056</v>
      </c>
      <c r="J192" s="61"/>
      <c r="K192" s="61"/>
      <c r="L192" s="61"/>
      <c r="M192" s="61"/>
      <c r="N192" s="61"/>
      <c r="O192" s="61"/>
      <c r="P192" s="46"/>
      <c r="Q192" s="46"/>
      <c r="R192" s="73"/>
      <c r="S192" s="73"/>
      <c r="T192" s="67"/>
      <c r="U192" s="105"/>
      <c r="V192" s="105">
        <f>1</f>
        <v>1</v>
      </c>
      <c r="W192" s="134"/>
      <c r="X192" s="134"/>
      <c r="Y192" s="3">
        <f t="shared" si="4"/>
        <v>1</v>
      </c>
      <c r="Z192" s="12">
        <f t="shared" si="5"/>
        <v>294</v>
      </c>
    </row>
    <row r="193" spans="1:26" x14ac:dyDescent="0.2">
      <c r="A193" s="1" t="s">
        <v>333</v>
      </c>
      <c r="B193" s="28"/>
      <c r="C193" s="21"/>
      <c r="D193" s="33"/>
      <c r="E193" s="21"/>
      <c r="F193" s="45"/>
      <c r="H193" s="107">
        <v>2.8239999999999998</v>
      </c>
      <c r="I193" s="131">
        <v>4.0519999999999996</v>
      </c>
      <c r="J193" s="61"/>
      <c r="K193" s="61"/>
      <c r="L193" s="61"/>
      <c r="M193" s="61"/>
      <c r="N193" s="61"/>
      <c r="O193" s="61"/>
      <c r="P193" s="46"/>
      <c r="Q193" s="46"/>
      <c r="R193" s="73"/>
      <c r="S193" s="73"/>
      <c r="T193" s="67"/>
      <c r="U193" s="105"/>
      <c r="V193" s="105"/>
      <c r="W193" s="134">
        <f>1</f>
        <v>1</v>
      </c>
      <c r="X193" s="134"/>
      <c r="Y193" s="3">
        <f t="shared" si="4"/>
        <v>1</v>
      </c>
      <c r="Z193" s="12">
        <f t="shared" si="5"/>
        <v>295</v>
      </c>
    </row>
    <row r="194" spans="1:26" x14ac:dyDescent="0.2">
      <c r="A194" s="8" t="s">
        <v>245</v>
      </c>
      <c r="B194" s="28">
        <v>2.7080000000000002</v>
      </c>
      <c r="C194" s="21">
        <v>3.2639999999999998</v>
      </c>
      <c r="D194" s="33">
        <v>3.2930000000000001</v>
      </c>
      <c r="E194" s="21">
        <v>3.5</v>
      </c>
      <c r="F194" s="45">
        <v>3.363</v>
      </c>
      <c r="G194" s="63">
        <v>2.8849999999999998</v>
      </c>
      <c r="H194" s="107">
        <v>2.9750000000000001</v>
      </c>
      <c r="I194" s="131">
        <v>4.0060000000000002</v>
      </c>
      <c r="J194" s="61"/>
      <c r="K194" s="61"/>
      <c r="L194" s="61"/>
      <c r="M194" s="61"/>
      <c r="N194" s="61"/>
      <c r="O194" s="61"/>
      <c r="P194" s="46"/>
      <c r="Q194" s="46"/>
      <c r="R194" s="73"/>
      <c r="S194" s="73"/>
      <c r="T194" s="67">
        <f>1</f>
        <v>1</v>
      </c>
      <c r="U194" s="105"/>
      <c r="V194" s="105"/>
      <c r="W194" s="134">
        <f>1</f>
        <v>1</v>
      </c>
      <c r="X194" s="134"/>
      <c r="Y194" s="3">
        <f t="shared" si="4"/>
        <v>2</v>
      </c>
      <c r="Z194" s="12">
        <f t="shared" si="5"/>
        <v>297</v>
      </c>
    </row>
    <row r="195" spans="1:26" x14ac:dyDescent="0.2">
      <c r="A195" s="8" t="s">
        <v>276</v>
      </c>
      <c r="B195" s="28" t="s">
        <v>2</v>
      </c>
      <c r="C195" s="21" t="s">
        <v>2</v>
      </c>
      <c r="D195" s="33" t="s">
        <v>2</v>
      </c>
      <c r="E195" s="21" t="s">
        <v>2</v>
      </c>
      <c r="F195" s="45" t="s">
        <v>2</v>
      </c>
      <c r="G195" s="63">
        <v>1.409</v>
      </c>
      <c r="H195" s="107">
        <v>2.6030000000000002</v>
      </c>
      <c r="I195" s="131">
        <v>3.9489999999999998</v>
      </c>
      <c r="J195" s="61"/>
      <c r="K195" s="61"/>
      <c r="L195" s="61"/>
      <c r="M195" s="61"/>
      <c r="N195" s="61"/>
      <c r="O195" s="61"/>
      <c r="P195" s="46"/>
      <c r="Q195" s="46"/>
      <c r="R195" s="73"/>
      <c r="S195" s="73"/>
      <c r="T195" s="67"/>
      <c r="U195" s="105">
        <f>1</f>
        <v>1</v>
      </c>
      <c r="V195" s="105"/>
      <c r="W195" s="134"/>
      <c r="X195" s="134"/>
      <c r="Y195" s="3">
        <f t="shared" si="4"/>
        <v>1</v>
      </c>
      <c r="Z195" s="12">
        <f t="shared" si="5"/>
        <v>298</v>
      </c>
    </row>
    <row r="196" spans="1:26" x14ac:dyDescent="0.2">
      <c r="A196" s="8" t="s">
        <v>83</v>
      </c>
      <c r="B196" s="28">
        <v>3.3479999999999999</v>
      </c>
      <c r="C196" s="21">
        <v>3.4249999999999998</v>
      </c>
      <c r="D196" s="33">
        <v>3.2480000000000002</v>
      </c>
      <c r="E196" s="21">
        <v>2.823</v>
      </c>
      <c r="F196" s="45">
        <v>3.089</v>
      </c>
      <c r="G196" s="63">
        <v>3.3450000000000002</v>
      </c>
      <c r="H196" s="107">
        <v>2.8690000000000002</v>
      </c>
      <c r="I196" s="131">
        <v>3.9039999999999999</v>
      </c>
      <c r="J196" s="61"/>
      <c r="K196" s="61">
        <f>1</f>
        <v>1</v>
      </c>
      <c r="L196" s="61">
        <f>1+1+1</f>
        <v>3</v>
      </c>
      <c r="M196" s="61"/>
      <c r="N196" s="61">
        <f>1</f>
        <v>1</v>
      </c>
      <c r="O196" s="61"/>
      <c r="P196" s="46">
        <f>1</f>
        <v>1</v>
      </c>
      <c r="Q196" s="46">
        <f>1+1</f>
        <v>2</v>
      </c>
      <c r="R196" s="73">
        <f>1</f>
        <v>1</v>
      </c>
      <c r="S196" s="73">
        <f>1</f>
        <v>1</v>
      </c>
      <c r="T196" s="67"/>
      <c r="U196" s="105"/>
      <c r="V196" s="105"/>
      <c r="W196" s="134"/>
      <c r="X196" s="134">
        <f>1</f>
        <v>1</v>
      </c>
      <c r="Y196" s="3">
        <f t="shared" si="4"/>
        <v>10</v>
      </c>
      <c r="Z196" s="12">
        <f t="shared" si="5"/>
        <v>308</v>
      </c>
    </row>
    <row r="197" spans="1:26" x14ac:dyDescent="0.2">
      <c r="A197" s="1" t="s">
        <v>300</v>
      </c>
      <c r="B197" s="28"/>
      <c r="C197" s="21"/>
      <c r="D197" s="33"/>
      <c r="E197" s="21"/>
      <c r="F197" s="45"/>
      <c r="H197" s="107">
        <v>3.1419999999999999</v>
      </c>
      <c r="I197" s="131">
        <v>3.9039999999999999</v>
      </c>
      <c r="J197" s="61"/>
      <c r="K197" s="61"/>
      <c r="L197" s="61"/>
      <c r="M197" s="61"/>
      <c r="N197" s="61"/>
      <c r="O197" s="61"/>
      <c r="P197" s="46"/>
      <c r="Q197" s="46"/>
      <c r="R197" s="73"/>
      <c r="S197" s="73"/>
      <c r="T197" s="67"/>
      <c r="U197" s="105"/>
      <c r="V197" s="105"/>
      <c r="W197" s="134">
        <f>1</f>
        <v>1</v>
      </c>
      <c r="X197" s="134"/>
      <c r="Y197" s="3">
        <f t="shared" si="4"/>
        <v>1</v>
      </c>
      <c r="Z197" s="12">
        <f t="shared" si="5"/>
        <v>309</v>
      </c>
    </row>
    <row r="198" spans="1:26" x14ac:dyDescent="0.2">
      <c r="A198" s="1" t="s">
        <v>266</v>
      </c>
      <c r="B198" s="28"/>
      <c r="C198" s="21"/>
      <c r="D198" s="33"/>
      <c r="E198" s="21"/>
      <c r="F198" s="45"/>
      <c r="H198" s="107">
        <v>1.8120000000000001</v>
      </c>
      <c r="I198" s="131">
        <v>3.871</v>
      </c>
      <c r="J198" s="61"/>
      <c r="K198" s="61"/>
      <c r="L198" s="61"/>
      <c r="M198" s="61"/>
      <c r="N198" s="61"/>
      <c r="O198" s="61"/>
      <c r="P198" s="46"/>
      <c r="Q198" s="46"/>
      <c r="R198" s="73"/>
      <c r="S198" s="73"/>
      <c r="T198" s="67"/>
      <c r="U198" s="105">
        <f>1</f>
        <v>1</v>
      </c>
      <c r="V198" s="105"/>
      <c r="W198" s="134"/>
      <c r="X198" s="134"/>
      <c r="Y198" s="3">
        <f t="shared" si="4"/>
        <v>1</v>
      </c>
      <c r="Z198" s="12">
        <f t="shared" si="5"/>
        <v>310</v>
      </c>
    </row>
    <row r="199" spans="1:26" x14ac:dyDescent="0.2">
      <c r="A199" s="8" t="s">
        <v>110</v>
      </c>
      <c r="B199" s="28">
        <v>3.5819999999999999</v>
      </c>
      <c r="C199" s="21">
        <v>3.3410000000000002</v>
      </c>
      <c r="D199" s="33">
        <v>3.169</v>
      </c>
      <c r="E199" s="21">
        <v>3.5190000000000001</v>
      </c>
      <c r="F199" s="45">
        <v>3.6230000000000002</v>
      </c>
      <c r="G199" s="63">
        <v>2.9990000000000001</v>
      </c>
      <c r="H199" s="107">
        <v>3.0569999999999999</v>
      </c>
      <c r="I199" s="131">
        <v>3.8639999999999999</v>
      </c>
      <c r="J199" s="61"/>
      <c r="K199" s="61"/>
      <c r="L199" s="61"/>
      <c r="M199" s="61"/>
      <c r="N199" s="61"/>
      <c r="O199" s="61"/>
      <c r="P199" s="46"/>
      <c r="Q199" s="46">
        <f>1</f>
        <v>1</v>
      </c>
      <c r="R199" s="73"/>
      <c r="S199" s="73"/>
      <c r="T199" s="67"/>
      <c r="U199" s="105"/>
      <c r="V199" s="105"/>
      <c r="W199" s="134">
        <f>1</f>
        <v>1</v>
      </c>
      <c r="X199" s="134"/>
      <c r="Y199" s="3">
        <f t="shared" si="4"/>
        <v>2</v>
      </c>
      <c r="Z199" s="12">
        <f t="shared" si="5"/>
        <v>312</v>
      </c>
    </row>
    <row r="200" spans="1:26" x14ac:dyDescent="0.2">
      <c r="A200" s="8" t="s">
        <v>263</v>
      </c>
      <c r="B200" s="28"/>
      <c r="C200" s="21"/>
      <c r="D200" s="33"/>
      <c r="E200" s="21"/>
      <c r="F200" s="45"/>
      <c r="G200" s="63">
        <v>2.6850000000000001</v>
      </c>
      <c r="H200" s="107">
        <v>2.8239999999999998</v>
      </c>
      <c r="I200" s="131">
        <v>3.8340000000000001</v>
      </c>
      <c r="J200" s="61"/>
      <c r="K200" s="61"/>
      <c r="L200" s="61"/>
      <c r="M200" s="61"/>
      <c r="N200" s="61"/>
      <c r="O200" s="61"/>
      <c r="P200" s="46"/>
      <c r="Q200" s="46"/>
      <c r="R200" s="73"/>
      <c r="S200" s="73"/>
      <c r="T200" s="67"/>
      <c r="U200" s="105">
        <f>1</f>
        <v>1</v>
      </c>
      <c r="V200" s="105">
        <f>1+1</f>
        <v>2</v>
      </c>
      <c r="W200" s="134">
        <f>1+1</f>
        <v>2</v>
      </c>
      <c r="X200" s="134"/>
      <c r="Y200" s="3">
        <f t="shared" ref="Y200:Y263" si="6">SUM(J200:W200)</f>
        <v>5</v>
      </c>
      <c r="Z200" s="12">
        <f t="shared" si="5"/>
        <v>317</v>
      </c>
    </row>
    <row r="201" spans="1:26" x14ac:dyDescent="0.2">
      <c r="A201" s="1" t="s">
        <v>127</v>
      </c>
      <c r="B201" s="28">
        <v>4.1100000000000003</v>
      </c>
      <c r="C201" s="21">
        <v>3.8039999999999998</v>
      </c>
      <c r="D201" s="33">
        <v>3.8050000000000002</v>
      </c>
      <c r="E201" s="21">
        <v>3.8010000000000002</v>
      </c>
      <c r="F201" s="45">
        <v>3.9609999999999999</v>
      </c>
      <c r="G201" s="63">
        <v>3.8719999999999999</v>
      </c>
      <c r="H201" s="107">
        <v>3.4359999999999999</v>
      </c>
      <c r="I201" s="131">
        <v>3.8319999999999999</v>
      </c>
      <c r="J201" s="61"/>
      <c r="K201" s="61">
        <f>1</f>
        <v>1</v>
      </c>
      <c r="L201" s="61"/>
      <c r="M201" s="61">
        <f>1+1</f>
        <v>2</v>
      </c>
      <c r="N201" s="61">
        <f>1</f>
        <v>1</v>
      </c>
      <c r="O201" s="61">
        <f>1+1</f>
        <v>2</v>
      </c>
      <c r="P201" s="46">
        <f>1</f>
        <v>1</v>
      </c>
      <c r="Q201" s="46">
        <f>1</f>
        <v>1</v>
      </c>
      <c r="R201" s="73"/>
      <c r="S201" s="73">
        <f>1+1+1</f>
        <v>3</v>
      </c>
      <c r="T201" s="67">
        <f>1+1</f>
        <v>2</v>
      </c>
      <c r="U201" s="105">
        <f>1+1</f>
        <v>2</v>
      </c>
      <c r="V201" s="105">
        <f>1+1</f>
        <v>2</v>
      </c>
      <c r="W201" s="134"/>
      <c r="X201" s="134">
        <f>1</f>
        <v>1</v>
      </c>
      <c r="Y201" s="3">
        <f t="shared" si="6"/>
        <v>17</v>
      </c>
      <c r="Z201" s="12">
        <f t="shared" ref="Z201:Z264" si="7">Y201+Z200</f>
        <v>334</v>
      </c>
    </row>
    <row r="202" spans="1:26" x14ac:dyDescent="0.2">
      <c r="A202" s="8" t="s">
        <v>42</v>
      </c>
      <c r="B202" s="28">
        <v>1.63</v>
      </c>
      <c r="C202" s="21">
        <v>1.536</v>
      </c>
      <c r="D202" s="33">
        <v>1.9810000000000001</v>
      </c>
      <c r="E202" s="21">
        <v>2.0859999999999999</v>
      </c>
      <c r="F202" s="45">
        <v>2.101</v>
      </c>
      <c r="G202" s="63">
        <v>2.3570000000000002</v>
      </c>
      <c r="H202" s="107">
        <v>2.0329999999999999</v>
      </c>
      <c r="I202" s="131">
        <v>3.7749999999999999</v>
      </c>
      <c r="J202" s="61"/>
      <c r="K202" s="61"/>
      <c r="L202" s="61"/>
      <c r="M202" s="61"/>
      <c r="N202" s="61"/>
      <c r="O202" s="61"/>
      <c r="P202" s="46">
        <f>1+1+1</f>
        <v>3</v>
      </c>
      <c r="Q202" s="46"/>
      <c r="R202" s="73">
        <f>1+1</f>
        <v>2</v>
      </c>
      <c r="S202" s="73">
        <f>1+1</f>
        <v>2</v>
      </c>
      <c r="T202" s="67"/>
      <c r="U202" s="105"/>
      <c r="V202" s="105">
        <f>1</f>
        <v>1</v>
      </c>
      <c r="W202" s="134"/>
      <c r="X202" s="134"/>
      <c r="Y202" s="3">
        <f t="shared" si="6"/>
        <v>8</v>
      </c>
      <c r="Z202" s="12">
        <f t="shared" si="7"/>
        <v>342</v>
      </c>
    </row>
    <row r="203" spans="1:26" x14ac:dyDescent="0.2">
      <c r="A203" s="8" t="s">
        <v>74</v>
      </c>
      <c r="B203" s="28">
        <v>4.6539999999999999</v>
      </c>
      <c r="C203" s="22">
        <v>4.7789999999999999</v>
      </c>
      <c r="D203" s="33">
        <v>4.3959999999999999</v>
      </c>
      <c r="E203" s="22">
        <v>3.5619999999999998</v>
      </c>
      <c r="F203" s="45">
        <v>3.7970000000000002</v>
      </c>
      <c r="G203" s="63">
        <v>3.8570000000000002</v>
      </c>
      <c r="H203" s="107">
        <v>4.0970000000000004</v>
      </c>
      <c r="I203" s="131">
        <v>3.766</v>
      </c>
      <c r="J203" s="61">
        <f>1</f>
        <v>1</v>
      </c>
      <c r="K203" s="61"/>
      <c r="L203" s="61"/>
      <c r="M203" s="61"/>
      <c r="N203" s="61"/>
      <c r="O203" s="61"/>
      <c r="P203" s="46"/>
      <c r="Q203" s="46">
        <f>1</f>
        <v>1</v>
      </c>
      <c r="R203" s="73"/>
      <c r="S203" s="73"/>
      <c r="T203" s="67"/>
      <c r="U203" s="105"/>
      <c r="V203" s="105"/>
      <c r="W203" s="134">
        <f>1</f>
        <v>1</v>
      </c>
      <c r="X203" s="134"/>
      <c r="Y203" s="3">
        <f t="shared" si="6"/>
        <v>3</v>
      </c>
      <c r="Z203" s="12">
        <f t="shared" si="7"/>
        <v>345</v>
      </c>
    </row>
    <row r="204" spans="1:26" x14ac:dyDescent="0.2">
      <c r="A204" s="1" t="s">
        <v>178</v>
      </c>
      <c r="B204" s="28">
        <v>3.73</v>
      </c>
      <c r="C204" s="21">
        <v>3.5339999999999998</v>
      </c>
      <c r="D204" s="33">
        <v>3.234</v>
      </c>
      <c r="E204" s="21">
        <v>3.0569999999999999</v>
      </c>
      <c r="F204" s="45">
        <v>2.806</v>
      </c>
      <c r="G204" s="63">
        <v>2.766</v>
      </c>
      <c r="H204" s="107">
        <v>2.74</v>
      </c>
      <c r="I204" s="131">
        <v>3.7519999999999998</v>
      </c>
      <c r="J204" s="61">
        <f>1+1+1+1+1+1</f>
        <v>6</v>
      </c>
      <c r="K204" s="61">
        <f>1+1+1+1+1</f>
        <v>5</v>
      </c>
      <c r="L204" s="61">
        <f>1+1+1+1+1+1+1+1</f>
        <v>8</v>
      </c>
      <c r="M204" s="61">
        <f>1+1+1+1+1+1+1+1+1+1+1+1+1+1+1+1</f>
        <v>16</v>
      </c>
      <c r="N204" s="61">
        <f>1+1+1+1+1+1+1+1+1+1+1+1+1+1+1+1+1+1+1+1+1+1</f>
        <v>22</v>
      </c>
      <c r="O204" s="61">
        <f>1+1+1+1+1+1+1+1+1+1+1</f>
        <v>11</v>
      </c>
      <c r="P204" s="46">
        <f>1+1+1+1+1+1+1+1+1+1+1</f>
        <v>11</v>
      </c>
      <c r="Q204" s="46">
        <f>1+1+1+1+1+1+1+1+1</f>
        <v>9</v>
      </c>
      <c r="R204" s="73">
        <f>1+1+1+1+1+1+1</f>
        <v>7</v>
      </c>
      <c r="S204" s="73">
        <f>1+1+1+1+1+1+1+1+1+1</f>
        <v>10</v>
      </c>
      <c r="T204" s="67">
        <f>1+1+1+1+1+1</f>
        <v>6</v>
      </c>
      <c r="U204" s="105">
        <f>1+1+1+1</f>
        <v>4</v>
      </c>
      <c r="V204" s="105">
        <f>1</f>
        <v>1</v>
      </c>
      <c r="W204" s="134">
        <f>1</f>
        <v>1</v>
      </c>
      <c r="X204" s="134"/>
      <c r="Y204" s="3">
        <f t="shared" si="6"/>
        <v>117</v>
      </c>
      <c r="Z204" s="12">
        <f t="shared" si="7"/>
        <v>462</v>
      </c>
    </row>
    <row r="205" spans="1:26" x14ac:dyDescent="0.2">
      <c r="A205" s="1" t="s">
        <v>67</v>
      </c>
      <c r="B205" s="28">
        <v>2.6960000000000002</v>
      </c>
      <c r="C205" s="21">
        <v>2.3889999999999998</v>
      </c>
      <c r="D205" s="33">
        <v>1.9419999999999999</v>
      </c>
      <c r="E205" s="21">
        <v>1.8360000000000001</v>
      </c>
      <c r="F205" s="45">
        <v>2.2919999999999998</v>
      </c>
      <c r="G205" s="63">
        <v>2.1440000000000001</v>
      </c>
      <c r="H205" s="107">
        <v>3.1560000000000001</v>
      </c>
      <c r="I205" s="131">
        <v>3.7349999999999999</v>
      </c>
      <c r="J205" s="61"/>
      <c r="K205" s="61"/>
      <c r="L205" s="61"/>
      <c r="M205" s="61"/>
      <c r="N205" s="61">
        <f>1</f>
        <v>1</v>
      </c>
      <c r="O205" s="61"/>
      <c r="P205" s="46"/>
      <c r="Q205" s="46"/>
      <c r="R205" s="73"/>
      <c r="S205" s="73"/>
      <c r="T205" s="67"/>
      <c r="U205" s="105"/>
      <c r="V205" s="105"/>
      <c r="W205" s="134"/>
      <c r="X205" s="134"/>
      <c r="Y205" s="3">
        <f t="shared" si="6"/>
        <v>1</v>
      </c>
      <c r="Z205" s="12">
        <f t="shared" si="7"/>
        <v>463</v>
      </c>
    </row>
    <row r="206" spans="1:26" x14ac:dyDescent="0.2">
      <c r="A206" s="1" t="s">
        <v>268</v>
      </c>
      <c r="B206" s="28"/>
      <c r="C206" s="21"/>
      <c r="D206" s="33"/>
      <c r="E206" s="21"/>
      <c r="F206" s="45"/>
      <c r="H206" s="107">
        <v>2.4</v>
      </c>
      <c r="I206" s="131">
        <v>3.6920000000000002</v>
      </c>
      <c r="J206" s="61"/>
      <c r="K206" s="61"/>
      <c r="L206" s="61"/>
      <c r="M206" s="61"/>
      <c r="N206" s="61"/>
      <c r="O206" s="61"/>
      <c r="P206" s="46"/>
      <c r="Q206" s="46"/>
      <c r="R206" s="73"/>
      <c r="S206" s="73"/>
      <c r="T206" s="67"/>
      <c r="U206" s="105">
        <f>1</f>
        <v>1</v>
      </c>
      <c r="V206" s="105"/>
      <c r="W206" s="134"/>
      <c r="X206" s="134"/>
      <c r="Y206" s="3">
        <f t="shared" si="6"/>
        <v>1</v>
      </c>
      <c r="Z206" s="12">
        <f t="shared" si="7"/>
        <v>464</v>
      </c>
    </row>
    <row r="207" spans="1:26" x14ac:dyDescent="0.2">
      <c r="A207" s="38" t="s">
        <v>238</v>
      </c>
      <c r="B207" s="28" t="s">
        <v>2</v>
      </c>
      <c r="C207" s="21" t="s">
        <v>2</v>
      </c>
      <c r="D207" s="33" t="s">
        <v>2</v>
      </c>
      <c r="E207" s="21" t="s">
        <v>2</v>
      </c>
      <c r="F207" s="45">
        <v>2.2429999999999999</v>
      </c>
      <c r="G207" s="63">
        <v>2.504</v>
      </c>
      <c r="H207" s="107">
        <v>2.6469999999999998</v>
      </c>
      <c r="I207" s="131">
        <v>3.653</v>
      </c>
      <c r="J207" s="61"/>
      <c r="K207" s="61"/>
      <c r="L207" s="61"/>
      <c r="M207" s="61"/>
      <c r="N207" s="61"/>
      <c r="O207" s="61"/>
      <c r="P207" s="46"/>
      <c r="Q207" s="46">
        <f>1+1</f>
        <v>2</v>
      </c>
      <c r="R207" s="73">
        <f>1+1</f>
        <v>2</v>
      </c>
      <c r="S207" s="73">
        <f>1</f>
        <v>1</v>
      </c>
      <c r="T207" s="67"/>
      <c r="U207" s="105"/>
      <c r="V207" s="105"/>
      <c r="W207" s="134">
        <f>1</f>
        <v>1</v>
      </c>
      <c r="X207" s="134"/>
      <c r="Y207" s="3">
        <f t="shared" si="6"/>
        <v>6</v>
      </c>
      <c r="Z207" s="12">
        <f t="shared" si="7"/>
        <v>470</v>
      </c>
    </row>
    <row r="208" spans="1:26" x14ac:dyDescent="0.2">
      <c r="A208" s="27" t="s">
        <v>25</v>
      </c>
      <c r="B208" s="28">
        <v>1.825</v>
      </c>
      <c r="C208" s="21">
        <v>2.012</v>
      </c>
      <c r="D208" s="33">
        <v>1.958</v>
      </c>
      <c r="E208" s="21">
        <v>1.9530000000000001</v>
      </c>
      <c r="F208" s="45">
        <v>1.9370000000000001</v>
      </c>
      <c r="G208" s="63">
        <v>1.76</v>
      </c>
      <c r="H208" s="107">
        <v>2.4500000000000002</v>
      </c>
      <c r="I208" s="131">
        <v>3.65</v>
      </c>
      <c r="J208" s="61"/>
      <c r="K208" s="61"/>
      <c r="L208" s="61">
        <v>2</v>
      </c>
      <c r="M208" s="61">
        <f>1</f>
        <v>1</v>
      </c>
      <c r="N208" s="61"/>
      <c r="O208" s="61"/>
      <c r="P208" s="46"/>
      <c r="Q208" s="46"/>
      <c r="R208" s="73"/>
      <c r="S208" s="73"/>
      <c r="T208" s="67"/>
      <c r="U208" s="105"/>
      <c r="V208" s="105"/>
      <c r="W208" s="134"/>
      <c r="X208" s="134"/>
      <c r="Y208" s="3">
        <f t="shared" si="6"/>
        <v>3</v>
      </c>
      <c r="Z208" s="12">
        <f t="shared" si="7"/>
        <v>473</v>
      </c>
    </row>
    <row r="209" spans="1:26" x14ac:dyDescent="0.2">
      <c r="A209" s="8" t="s">
        <v>81</v>
      </c>
      <c r="B209" s="28">
        <v>2.5089999999999999</v>
      </c>
      <c r="C209" s="21">
        <v>2.7160000000000002</v>
      </c>
      <c r="D209" s="33">
        <v>2.5859999999999999</v>
      </c>
      <c r="E209" s="21">
        <v>2.855</v>
      </c>
      <c r="F209" s="45">
        <v>2.4729999999999999</v>
      </c>
      <c r="G209" s="63">
        <v>3.0539999999999998</v>
      </c>
      <c r="H209" s="107">
        <v>3.0870000000000002</v>
      </c>
      <c r="I209" s="131">
        <v>3.605</v>
      </c>
      <c r="J209" s="61"/>
      <c r="K209" s="61"/>
      <c r="L209" s="61"/>
      <c r="M209" s="61">
        <f>1</f>
        <v>1</v>
      </c>
      <c r="N209" s="61">
        <f>1</f>
        <v>1</v>
      </c>
      <c r="O209" s="61"/>
      <c r="P209" s="46"/>
      <c r="Q209" s="46">
        <f>1</f>
        <v>1</v>
      </c>
      <c r="R209" s="73"/>
      <c r="S209" s="73"/>
      <c r="T209" s="67"/>
      <c r="U209" s="105">
        <f>1</f>
        <v>1</v>
      </c>
      <c r="V209" s="105"/>
      <c r="W209" s="134">
        <f>1</f>
        <v>1</v>
      </c>
      <c r="X209" s="134">
        <f>1</f>
        <v>1</v>
      </c>
      <c r="Y209" s="3">
        <f t="shared" si="6"/>
        <v>5</v>
      </c>
      <c r="Z209" s="12">
        <f t="shared" si="7"/>
        <v>478</v>
      </c>
    </row>
    <row r="210" spans="1:26" x14ac:dyDescent="0.2">
      <c r="A210" s="8" t="s">
        <v>166</v>
      </c>
      <c r="B210" s="28">
        <v>6.23</v>
      </c>
      <c r="C210" s="21">
        <v>6.3140000000000001</v>
      </c>
      <c r="D210" s="33">
        <v>7.0549999999999997</v>
      </c>
      <c r="E210" s="21">
        <v>5.8470000000000004</v>
      </c>
      <c r="F210" s="45">
        <v>5.8460000000000001</v>
      </c>
      <c r="G210" s="63">
        <v>5.6660000000000004</v>
      </c>
      <c r="H210" s="107">
        <v>5.68</v>
      </c>
      <c r="I210" s="131">
        <v>3.5859999999999999</v>
      </c>
      <c r="J210" s="61">
        <f>1</f>
        <v>1</v>
      </c>
      <c r="K210" s="61"/>
      <c r="L210" s="61">
        <f>1+1+1</f>
        <v>3</v>
      </c>
      <c r="M210" s="61">
        <f>1</f>
        <v>1</v>
      </c>
      <c r="N210" s="61">
        <f>1</f>
        <v>1</v>
      </c>
      <c r="O210" s="61"/>
      <c r="P210" s="46">
        <f>1+1</f>
        <v>2</v>
      </c>
      <c r="Q210" s="46">
        <f>1</f>
        <v>1</v>
      </c>
      <c r="R210" s="73"/>
      <c r="S210" s="73">
        <f>1</f>
        <v>1</v>
      </c>
      <c r="T210" s="67">
        <f>1</f>
        <v>1</v>
      </c>
      <c r="U210" s="105">
        <f>1+1</f>
        <v>2</v>
      </c>
      <c r="V210" s="105">
        <f>1+1</f>
        <v>2</v>
      </c>
      <c r="W210" s="134">
        <f>1+1</f>
        <v>2</v>
      </c>
      <c r="X210" s="134">
        <f>1</f>
        <v>1</v>
      </c>
      <c r="Y210" s="3">
        <f t="shared" si="6"/>
        <v>17</v>
      </c>
      <c r="Z210" s="12">
        <f t="shared" si="7"/>
        <v>495</v>
      </c>
    </row>
    <row r="211" spans="1:26" x14ac:dyDescent="0.2">
      <c r="A211" s="8" t="s">
        <v>484</v>
      </c>
      <c r="B211" s="28" t="s">
        <v>2</v>
      </c>
      <c r="C211" s="21" t="s">
        <v>2</v>
      </c>
      <c r="D211" s="33" t="s">
        <v>2</v>
      </c>
      <c r="E211" s="21" t="s">
        <v>2</v>
      </c>
      <c r="F211" s="45" t="s">
        <v>2</v>
      </c>
      <c r="G211" s="63" t="s">
        <v>2</v>
      </c>
      <c r="H211" s="107" t="s">
        <v>2</v>
      </c>
      <c r="I211" s="131">
        <v>3.5739999999999998</v>
      </c>
      <c r="J211" s="61"/>
      <c r="K211" s="61"/>
      <c r="L211" s="61"/>
      <c r="M211" s="61"/>
      <c r="N211" s="61"/>
      <c r="O211" s="61"/>
      <c r="P211" s="46"/>
      <c r="Q211" s="46"/>
      <c r="R211" s="73"/>
      <c r="S211" s="73"/>
      <c r="T211" s="67">
        <f>1</f>
        <v>1</v>
      </c>
      <c r="U211" s="105"/>
      <c r="V211" s="105"/>
      <c r="W211" s="134"/>
      <c r="X211" s="134">
        <f>1+1</f>
        <v>2</v>
      </c>
      <c r="Y211" s="3">
        <f t="shared" si="6"/>
        <v>1</v>
      </c>
      <c r="Z211" s="12">
        <f t="shared" si="7"/>
        <v>496</v>
      </c>
    </row>
    <row r="212" spans="1:26" x14ac:dyDescent="0.2">
      <c r="A212" s="1" t="s">
        <v>119</v>
      </c>
      <c r="B212" s="28">
        <v>1.794</v>
      </c>
      <c r="C212" s="21">
        <v>2.5110000000000001</v>
      </c>
      <c r="D212" s="33">
        <v>3.198</v>
      </c>
      <c r="E212" s="21">
        <v>2.91</v>
      </c>
      <c r="F212" s="45">
        <v>2.8610000000000002</v>
      </c>
      <c r="G212" s="63">
        <v>2.742</v>
      </c>
      <c r="H212" s="107">
        <v>2.7810000000000001</v>
      </c>
      <c r="I212" s="131">
        <v>3.5419999999999998</v>
      </c>
      <c r="J212" s="61"/>
      <c r="K212" s="61"/>
      <c r="L212" s="61"/>
      <c r="M212" s="61">
        <f>1</f>
        <v>1</v>
      </c>
      <c r="N212" s="61"/>
      <c r="O212" s="61"/>
      <c r="P212" s="46"/>
      <c r="Q212" s="46"/>
      <c r="R212" s="73">
        <f>1</f>
        <v>1</v>
      </c>
      <c r="S212" s="73">
        <f>1</f>
        <v>1</v>
      </c>
      <c r="T212" s="67">
        <f>1+1</f>
        <v>2</v>
      </c>
      <c r="U212" s="105">
        <f>1</f>
        <v>1</v>
      </c>
      <c r="V212" s="105"/>
      <c r="W212" s="134"/>
      <c r="X212" s="134">
        <f>1</f>
        <v>1</v>
      </c>
      <c r="Y212" s="3">
        <f t="shared" si="6"/>
        <v>6</v>
      </c>
      <c r="Z212" s="12">
        <f t="shared" si="7"/>
        <v>502</v>
      </c>
    </row>
    <row r="213" spans="1:26" x14ac:dyDescent="0.2">
      <c r="A213" s="1" t="s">
        <v>114</v>
      </c>
      <c r="B213" s="28">
        <v>3.9329999999999998</v>
      </c>
      <c r="C213" s="21">
        <v>2.9049999999999998</v>
      </c>
      <c r="D213" s="33">
        <v>2.738</v>
      </c>
      <c r="E213" s="21">
        <v>2.9329999999999998</v>
      </c>
      <c r="F213" s="45">
        <v>3.2549999999999999</v>
      </c>
      <c r="G213" s="63">
        <v>3.7669999999999999</v>
      </c>
      <c r="H213" s="107">
        <v>3.835</v>
      </c>
      <c r="I213" s="131">
        <v>3.5379999999999998</v>
      </c>
      <c r="J213" s="61"/>
      <c r="K213" s="61"/>
      <c r="L213" s="61"/>
      <c r="M213" s="61"/>
      <c r="N213" s="61">
        <f>1</f>
        <v>1</v>
      </c>
      <c r="O213" s="61">
        <f>1+1</f>
        <v>2</v>
      </c>
      <c r="P213" s="46">
        <f>1+1</f>
        <v>2</v>
      </c>
      <c r="Q213" s="46">
        <f>1+1</f>
        <v>2</v>
      </c>
      <c r="R213" s="73">
        <f>1+1</f>
        <v>2</v>
      </c>
      <c r="S213" s="73">
        <f>1</f>
        <v>1</v>
      </c>
      <c r="T213" s="67">
        <f>1+1</f>
        <v>2</v>
      </c>
      <c r="U213" s="105">
        <f>1+1+1</f>
        <v>3</v>
      </c>
      <c r="V213" s="105">
        <f>1+1+1</f>
        <v>3</v>
      </c>
      <c r="W213" s="134">
        <f>1+1</f>
        <v>2</v>
      </c>
      <c r="X213" s="134">
        <f>1</f>
        <v>1</v>
      </c>
      <c r="Y213" s="3">
        <f t="shared" si="6"/>
        <v>20</v>
      </c>
      <c r="Z213" s="12">
        <f t="shared" si="7"/>
        <v>522</v>
      </c>
    </row>
    <row r="214" spans="1:26" x14ac:dyDescent="0.2">
      <c r="A214" s="1" t="s">
        <v>99</v>
      </c>
      <c r="B214" s="28">
        <v>2.069</v>
      </c>
      <c r="C214" s="21">
        <v>2.3260000000000001</v>
      </c>
      <c r="D214" s="33">
        <v>2.3210000000000002</v>
      </c>
      <c r="E214" s="21">
        <v>2.2749999999999999</v>
      </c>
      <c r="F214" s="45">
        <v>2.363</v>
      </c>
      <c r="G214" s="63">
        <v>2.5070000000000001</v>
      </c>
      <c r="H214" s="107">
        <v>2.4969999999999999</v>
      </c>
      <c r="I214" s="131">
        <v>3.512</v>
      </c>
      <c r="J214" s="61">
        <f>1</f>
        <v>1</v>
      </c>
      <c r="K214" s="61"/>
      <c r="L214" s="61"/>
      <c r="M214" s="61">
        <f>1</f>
        <v>1</v>
      </c>
      <c r="N214" s="61">
        <f>1</f>
        <v>1</v>
      </c>
      <c r="O214" s="61"/>
      <c r="P214" s="46">
        <f>1</f>
        <v>1</v>
      </c>
      <c r="Q214" s="46">
        <f>1+1+1</f>
        <v>3</v>
      </c>
      <c r="R214" s="73">
        <f>1+1+1</f>
        <v>3</v>
      </c>
      <c r="S214" s="73"/>
      <c r="T214" s="67">
        <f>1+1</f>
        <v>2</v>
      </c>
      <c r="U214" s="105">
        <f>1+1+1</f>
        <v>3</v>
      </c>
      <c r="V214" s="105"/>
      <c r="W214" s="134">
        <f>1+1</f>
        <v>2</v>
      </c>
      <c r="X214" s="134">
        <f>1</f>
        <v>1</v>
      </c>
      <c r="Y214" s="3">
        <f t="shared" si="6"/>
        <v>17</v>
      </c>
      <c r="Z214" s="12">
        <f t="shared" si="7"/>
        <v>539</v>
      </c>
    </row>
    <row r="215" spans="1:26" x14ac:dyDescent="0.2">
      <c r="A215" s="1" t="s">
        <v>153</v>
      </c>
      <c r="B215" s="28">
        <v>4.3070000000000004</v>
      </c>
      <c r="C215" s="21">
        <v>4.4550000000000001</v>
      </c>
      <c r="D215" s="33">
        <v>3.944</v>
      </c>
      <c r="E215" s="21">
        <v>4.1449999999999996</v>
      </c>
      <c r="F215" s="45">
        <v>4.3319999999999999</v>
      </c>
      <c r="G215" s="63">
        <v>3.5880000000000001</v>
      </c>
      <c r="H215" s="107">
        <v>3.6960000000000002</v>
      </c>
      <c r="I215" s="131">
        <v>3.4220000000000002</v>
      </c>
      <c r="J215" s="61">
        <f>1+1+1+1+1</f>
        <v>5</v>
      </c>
      <c r="K215" s="61">
        <f>1+1+1+1+1+1+1</f>
        <v>7</v>
      </c>
      <c r="L215" s="61">
        <f>1+1+1+1+1</f>
        <v>5</v>
      </c>
      <c r="M215" s="61">
        <f>1</f>
        <v>1</v>
      </c>
      <c r="N215" s="61">
        <f>1</f>
        <v>1</v>
      </c>
      <c r="O215" s="61">
        <f>1+1+1</f>
        <v>3</v>
      </c>
      <c r="P215" s="46">
        <f>1</f>
        <v>1</v>
      </c>
      <c r="Q215" s="46"/>
      <c r="R215" s="73"/>
      <c r="S215" s="73">
        <f>1+1</f>
        <v>2</v>
      </c>
      <c r="T215" s="67">
        <f>30</f>
        <v>30</v>
      </c>
      <c r="U215" s="105">
        <f>1+1+1+1+1+1</f>
        <v>6</v>
      </c>
      <c r="V215" s="105">
        <f>1</f>
        <v>1</v>
      </c>
      <c r="W215" s="134">
        <f>1+1+1</f>
        <v>3</v>
      </c>
      <c r="X215" s="134"/>
      <c r="Y215" s="3">
        <f t="shared" si="6"/>
        <v>65</v>
      </c>
      <c r="Z215" s="12">
        <f t="shared" si="7"/>
        <v>604</v>
      </c>
    </row>
    <row r="216" spans="1:26" x14ac:dyDescent="0.2">
      <c r="A216" s="8" t="s">
        <v>316</v>
      </c>
      <c r="B216" s="28"/>
      <c r="C216" s="21"/>
      <c r="D216" s="33"/>
      <c r="E216" s="21"/>
      <c r="F216" s="45"/>
      <c r="H216" s="107">
        <v>2.093</v>
      </c>
      <c r="I216" s="131">
        <v>3.371</v>
      </c>
      <c r="J216" s="61"/>
      <c r="K216" s="61"/>
      <c r="L216" s="61"/>
      <c r="M216" s="61"/>
      <c r="N216" s="61"/>
      <c r="O216" s="61"/>
      <c r="P216" s="46"/>
      <c r="Q216" s="46"/>
      <c r="R216" s="73"/>
      <c r="S216" s="73"/>
      <c r="T216" s="67"/>
      <c r="U216" s="105"/>
      <c r="V216" s="105"/>
      <c r="W216" s="134">
        <f>1</f>
        <v>1</v>
      </c>
      <c r="X216" s="134"/>
      <c r="Y216" s="3">
        <f t="shared" si="6"/>
        <v>1</v>
      </c>
      <c r="Z216" s="12">
        <f t="shared" si="7"/>
        <v>605</v>
      </c>
    </row>
    <row r="217" spans="1:26" x14ac:dyDescent="0.2">
      <c r="A217" s="1" t="s">
        <v>202</v>
      </c>
      <c r="B217" s="28">
        <v>1.802</v>
      </c>
      <c r="C217" s="21">
        <v>2.1339999999999999</v>
      </c>
      <c r="D217" s="33">
        <v>2.665</v>
      </c>
      <c r="E217" s="21">
        <v>2.2360000000000002</v>
      </c>
      <c r="F217" s="45">
        <v>2.3730000000000002</v>
      </c>
      <c r="G217" s="63">
        <v>2.5750000000000002</v>
      </c>
      <c r="H217" s="107">
        <v>2.7280000000000002</v>
      </c>
      <c r="I217" s="131">
        <v>3.3290000000000002</v>
      </c>
      <c r="J217" s="61"/>
      <c r="K217" s="61"/>
      <c r="L217" s="61"/>
      <c r="M217" s="61"/>
      <c r="N217" s="61"/>
      <c r="O217" s="61"/>
      <c r="P217" s="46"/>
      <c r="Q217" s="46">
        <f>1</f>
        <v>1</v>
      </c>
      <c r="R217" s="73"/>
      <c r="S217" s="73"/>
      <c r="T217" s="67">
        <f>1+1</f>
        <v>2</v>
      </c>
      <c r="U217" s="105"/>
      <c r="V217" s="105"/>
      <c r="W217" s="134">
        <f>1</f>
        <v>1</v>
      </c>
      <c r="X217" s="134"/>
      <c r="Y217" s="3">
        <f t="shared" si="6"/>
        <v>4</v>
      </c>
      <c r="Z217" s="12">
        <f t="shared" si="7"/>
        <v>609</v>
      </c>
    </row>
    <row r="218" spans="1:26" x14ac:dyDescent="0.2">
      <c r="A218" s="8" t="s">
        <v>33</v>
      </c>
      <c r="B218" s="28">
        <v>2.5859999999999999</v>
      </c>
      <c r="C218" s="21">
        <v>2.4630000000000001</v>
      </c>
      <c r="D218" s="33">
        <v>2.6030000000000002</v>
      </c>
      <c r="E218" s="21">
        <v>2.8109999999999999</v>
      </c>
      <c r="F218" s="45">
        <v>3.05</v>
      </c>
      <c r="G218" s="63">
        <v>2.7879999999999998</v>
      </c>
      <c r="H218" s="107">
        <v>3.0379999999999998</v>
      </c>
      <c r="I218" s="131">
        <v>3.3250000000000002</v>
      </c>
      <c r="J218" s="61">
        <f>1</f>
        <v>1</v>
      </c>
      <c r="K218" s="61">
        <f>1</f>
        <v>1</v>
      </c>
      <c r="L218" s="61">
        <f>1</f>
        <v>1</v>
      </c>
      <c r="M218" s="61"/>
      <c r="N218" s="61"/>
      <c r="O218" s="61"/>
      <c r="P218" s="46"/>
      <c r="Q218" s="46">
        <f>1</f>
        <v>1</v>
      </c>
      <c r="R218" s="73"/>
      <c r="S218" s="73">
        <f>1</f>
        <v>1</v>
      </c>
      <c r="T218" s="67">
        <f>1</f>
        <v>1</v>
      </c>
      <c r="U218" s="105"/>
      <c r="V218" s="105"/>
      <c r="W218" s="134"/>
      <c r="X218" s="134"/>
      <c r="Y218" s="3">
        <f t="shared" si="6"/>
        <v>6</v>
      </c>
      <c r="Z218" s="12">
        <f t="shared" si="7"/>
        <v>615</v>
      </c>
    </row>
    <row r="219" spans="1:26" x14ac:dyDescent="0.2">
      <c r="A219" s="8" t="s">
        <v>73</v>
      </c>
      <c r="B219" s="28">
        <v>2.4060000000000001</v>
      </c>
      <c r="C219" s="21">
        <v>2.2810000000000001</v>
      </c>
      <c r="D219" s="33">
        <v>2.2970000000000002</v>
      </c>
      <c r="E219" s="21">
        <v>2.371</v>
      </c>
      <c r="F219" s="45">
        <v>2.4660000000000002</v>
      </c>
      <c r="G219" s="63">
        <v>2.5590000000000002</v>
      </c>
      <c r="H219" s="107">
        <v>2.9849999999999999</v>
      </c>
      <c r="I219" s="131">
        <v>3.3220000000000001</v>
      </c>
      <c r="J219" s="61"/>
      <c r="K219" s="61">
        <f>1</f>
        <v>1</v>
      </c>
      <c r="L219" s="61"/>
      <c r="M219" s="61"/>
      <c r="N219" s="61"/>
      <c r="O219" s="61"/>
      <c r="P219" s="46"/>
      <c r="Q219" s="46"/>
      <c r="R219" s="73"/>
      <c r="S219" s="73"/>
      <c r="T219" s="67"/>
      <c r="U219" s="105"/>
      <c r="V219" s="105"/>
      <c r="W219" s="134"/>
      <c r="X219" s="134"/>
      <c r="Y219" s="3">
        <f t="shared" si="6"/>
        <v>1</v>
      </c>
      <c r="Z219" s="12">
        <f t="shared" si="7"/>
        <v>616</v>
      </c>
    </row>
    <row r="220" spans="1:26" x14ac:dyDescent="0.2">
      <c r="A220" s="1" t="s">
        <v>51</v>
      </c>
      <c r="B220" s="28">
        <v>1.917</v>
      </c>
      <c r="C220" s="21">
        <v>1.756</v>
      </c>
      <c r="D220" s="33">
        <v>2.1360000000000001</v>
      </c>
      <c r="E220" s="21">
        <v>2.415</v>
      </c>
      <c r="F220" s="45">
        <v>3.13</v>
      </c>
      <c r="G220" s="63">
        <v>2.988</v>
      </c>
      <c r="H220" s="107">
        <v>2.5720000000000001</v>
      </c>
      <c r="I220" s="131">
        <v>3.258</v>
      </c>
      <c r="J220" s="61"/>
      <c r="K220" s="61"/>
      <c r="L220" s="61"/>
      <c r="M220" s="61"/>
      <c r="N220" s="61"/>
      <c r="O220" s="61">
        <f>1</f>
        <v>1</v>
      </c>
      <c r="P220" s="46"/>
      <c r="Q220" s="46">
        <f>1</f>
        <v>1</v>
      </c>
      <c r="R220" s="73"/>
      <c r="S220" s="73">
        <f>1</f>
        <v>1</v>
      </c>
      <c r="T220" s="67"/>
      <c r="U220" s="105">
        <f>1</f>
        <v>1</v>
      </c>
      <c r="V220" s="105">
        <f>1</f>
        <v>1</v>
      </c>
      <c r="W220" s="134">
        <f>1+1+1</f>
        <v>3</v>
      </c>
      <c r="X220" s="134"/>
      <c r="Y220" s="3">
        <f t="shared" si="6"/>
        <v>8</v>
      </c>
      <c r="Z220" s="12">
        <f t="shared" si="7"/>
        <v>624</v>
      </c>
    </row>
    <row r="221" spans="1:26" x14ac:dyDescent="0.2">
      <c r="A221" s="1" t="s">
        <v>141</v>
      </c>
      <c r="B221" s="28">
        <v>1.3759999999999999</v>
      </c>
      <c r="C221" s="21">
        <v>1.544</v>
      </c>
      <c r="D221" s="33">
        <v>1.5049999999999999</v>
      </c>
      <c r="E221" s="21">
        <v>1.621</v>
      </c>
      <c r="F221" s="45">
        <v>2.157</v>
      </c>
      <c r="G221" s="63">
        <v>2.093</v>
      </c>
      <c r="H221" s="107">
        <v>2.3610000000000002</v>
      </c>
      <c r="I221" s="131">
        <v>3.1890000000000001</v>
      </c>
      <c r="J221" s="61"/>
      <c r="K221" s="61"/>
      <c r="L221" s="61">
        <f>1</f>
        <v>1</v>
      </c>
      <c r="M221" s="61">
        <f>1</f>
        <v>1</v>
      </c>
      <c r="N221" s="61"/>
      <c r="O221" s="61"/>
      <c r="P221" s="46"/>
      <c r="Q221" s="46"/>
      <c r="R221" s="73">
        <f>1</f>
        <v>1</v>
      </c>
      <c r="S221" s="73">
        <f>1</f>
        <v>1</v>
      </c>
      <c r="T221" s="67"/>
      <c r="U221" s="105"/>
      <c r="V221" s="105"/>
      <c r="W221" s="134">
        <f>1</f>
        <v>1</v>
      </c>
      <c r="X221" s="134"/>
      <c r="Y221" s="3">
        <f t="shared" si="6"/>
        <v>5</v>
      </c>
      <c r="Z221" s="12">
        <f t="shared" si="7"/>
        <v>629</v>
      </c>
    </row>
    <row r="222" spans="1:26" x14ac:dyDescent="0.2">
      <c r="A222" s="1" t="s">
        <v>334</v>
      </c>
      <c r="B222" s="28"/>
      <c r="C222" s="21"/>
      <c r="D222" s="33"/>
      <c r="E222" s="21"/>
      <c r="F222" s="45"/>
      <c r="H222" s="107" t="s">
        <v>2</v>
      </c>
      <c r="I222" s="131">
        <v>3.17</v>
      </c>
      <c r="J222" s="61"/>
      <c r="K222" s="61"/>
      <c r="L222" s="61"/>
      <c r="M222" s="61"/>
      <c r="N222" s="61"/>
      <c r="O222" s="61"/>
      <c r="P222" s="46"/>
      <c r="Q222" s="46"/>
      <c r="R222" s="73"/>
      <c r="S222" s="73"/>
      <c r="T222" s="67"/>
      <c r="U222" s="105"/>
      <c r="V222" s="105"/>
      <c r="W222" s="134">
        <f>1</f>
        <v>1</v>
      </c>
      <c r="X222" s="134">
        <f>1</f>
        <v>1</v>
      </c>
      <c r="Y222" s="3">
        <f t="shared" si="6"/>
        <v>1</v>
      </c>
      <c r="Z222" s="12">
        <f t="shared" si="7"/>
        <v>630</v>
      </c>
    </row>
    <row r="223" spans="1:26" x14ac:dyDescent="0.2">
      <c r="A223" s="8" t="s">
        <v>95</v>
      </c>
      <c r="B223" s="28">
        <v>1.1839999999999999</v>
      </c>
      <c r="C223" s="21">
        <v>1.6579999999999999</v>
      </c>
      <c r="D223" s="33">
        <v>2.3199999999999998</v>
      </c>
      <c r="E223" s="21">
        <v>2.5369999999999999</v>
      </c>
      <c r="F223" s="45">
        <v>2.44</v>
      </c>
      <c r="G223" s="63">
        <v>2.34</v>
      </c>
      <c r="H223" s="107">
        <v>2.3919999999999999</v>
      </c>
      <c r="I223" s="131">
        <v>3.1669999999999998</v>
      </c>
      <c r="J223" s="61"/>
      <c r="K223" s="61"/>
      <c r="L223" s="61"/>
      <c r="M223" s="61"/>
      <c r="N223" s="61">
        <f>1+1+1</f>
        <v>3</v>
      </c>
      <c r="O223" s="61">
        <f>1+1</f>
        <v>2</v>
      </c>
      <c r="P223" s="46">
        <f>1</f>
        <v>1</v>
      </c>
      <c r="Q223" s="46">
        <f>1+1+1+1+1+1</f>
        <v>6</v>
      </c>
      <c r="R223" s="73">
        <f>1+1</f>
        <v>2</v>
      </c>
      <c r="S223" s="73">
        <f>1</f>
        <v>1</v>
      </c>
      <c r="T223" s="67">
        <f>6</f>
        <v>6</v>
      </c>
      <c r="U223" s="105">
        <f>9</f>
        <v>9</v>
      </c>
      <c r="V223" s="105">
        <f>1+1</f>
        <v>2</v>
      </c>
      <c r="W223" s="134">
        <f>1+1+1</f>
        <v>3</v>
      </c>
      <c r="X223" s="134">
        <f>1+1</f>
        <v>2</v>
      </c>
      <c r="Y223" s="3">
        <f t="shared" si="6"/>
        <v>35</v>
      </c>
      <c r="Z223" s="12">
        <f t="shared" si="7"/>
        <v>665</v>
      </c>
    </row>
    <row r="224" spans="1:26" x14ac:dyDescent="0.2">
      <c r="A224" s="8" t="s">
        <v>490</v>
      </c>
      <c r="B224" s="28"/>
      <c r="C224" s="21"/>
      <c r="D224" s="33"/>
      <c r="E224" s="21"/>
      <c r="F224" s="45"/>
      <c r="I224" s="131">
        <v>3.1659999999999999</v>
      </c>
      <c r="J224" s="61"/>
      <c r="K224" s="61"/>
      <c r="L224" s="61"/>
      <c r="M224" s="61"/>
      <c r="N224" s="61"/>
      <c r="O224" s="61"/>
      <c r="P224" s="46"/>
      <c r="Q224" s="46"/>
      <c r="R224" s="73"/>
      <c r="S224" s="73"/>
      <c r="T224" s="67"/>
      <c r="U224" s="105"/>
      <c r="V224" s="105"/>
      <c r="W224" s="134"/>
      <c r="X224" s="134">
        <f>1</f>
        <v>1</v>
      </c>
      <c r="Y224" s="3">
        <f t="shared" si="6"/>
        <v>0</v>
      </c>
      <c r="Z224" s="12">
        <f t="shared" si="7"/>
        <v>665</v>
      </c>
    </row>
    <row r="225" spans="1:26" x14ac:dyDescent="0.2">
      <c r="A225" s="31" t="s">
        <v>252</v>
      </c>
      <c r="B225" s="28" t="s">
        <v>2</v>
      </c>
      <c r="C225" s="21" t="s">
        <v>2</v>
      </c>
      <c r="D225" s="33" t="s">
        <v>2</v>
      </c>
      <c r="E225" s="21" t="s">
        <v>2</v>
      </c>
      <c r="F225" s="45" t="s">
        <v>2</v>
      </c>
      <c r="G225" s="63">
        <v>1.8480000000000001</v>
      </c>
      <c r="H225" s="107">
        <v>2.2200000000000002</v>
      </c>
      <c r="I225" s="131">
        <v>3.1389999999999998</v>
      </c>
      <c r="J225" s="61"/>
      <c r="K225" s="61"/>
      <c r="L225" s="61"/>
      <c r="M225" s="61"/>
      <c r="N225" s="61"/>
      <c r="O225" s="61"/>
      <c r="P225" s="46"/>
      <c r="Q225" s="46"/>
      <c r="R225" s="73"/>
      <c r="S225" s="73"/>
      <c r="T225" s="67">
        <f>1</f>
        <v>1</v>
      </c>
      <c r="U225" s="105"/>
      <c r="V225" s="105">
        <f>1</f>
        <v>1</v>
      </c>
      <c r="W225" s="134">
        <f>1+1+2</f>
        <v>4</v>
      </c>
      <c r="X225" s="134"/>
      <c r="Y225" s="3">
        <f t="shared" si="6"/>
        <v>6</v>
      </c>
      <c r="Z225" s="12">
        <f t="shared" si="7"/>
        <v>671</v>
      </c>
    </row>
    <row r="226" spans="1:26" x14ac:dyDescent="0.2">
      <c r="A226" s="8" t="s">
        <v>47</v>
      </c>
      <c r="B226" s="28" t="s">
        <v>2</v>
      </c>
      <c r="C226" s="21">
        <v>1.7430000000000001</v>
      </c>
      <c r="D226" s="33">
        <v>2.2730000000000001</v>
      </c>
      <c r="E226" s="21">
        <v>2.0790000000000002</v>
      </c>
      <c r="F226" s="45">
        <v>2.238</v>
      </c>
      <c r="G226" s="63">
        <v>2.8210000000000002</v>
      </c>
      <c r="H226" s="107">
        <v>2.1819999999999999</v>
      </c>
      <c r="I226" s="131">
        <v>3.1379999999999999</v>
      </c>
      <c r="J226" s="61"/>
      <c r="K226" s="61"/>
      <c r="L226" s="61">
        <f>1</f>
        <v>1</v>
      </c>
      <c r="M226" s="61"/>
      <c r="N226" s="61"/>
      <c r="O226" s="61"/>
      <c r="P226" s="46"/>
      <c r="Q226" s="46">
        <f>1</f>
        <v>1</v>
      </c>
      <c r="R226" s="73"/>
      <c r="S226" s="73"/>
      <c r="T226" s="67"/>
      <c r="U226" s="105"/>
      <c r="V226" s="105">
        <f>1+1</f>
        <v>2</v>
      </c>
      <c r="W226" s="134"/>
      <c r="X226" s="134"/>
      <c r="Y226" s="3">
        <f t="shared" si="6"/>
        <v>4</v>
      </c>
      <c r="Z226" s="12">
        <f t="shared" si="7"/>
        <v>675</v>
      </c>
    </row>
    <row r="227" spans="1:26" x14ac:dyDescent="0.2">
      <c r="A227" s="29" t="s">
        <v>488</v>
      </c>
      <c r="B227" s="28"/>
      <c r="C227" s="21"/>
      <c r="D227" s="33"/>
      <c r="E227" s="21"/>
      <c r="F227" s="45"/>
      <c r="I227" s="131">
        <v>3.109</v>
      </c>
      <c r="J227" s="61"/>
      <c r="K227" s="61"/>
      <c r="L227" s="61"/>
      <c r="M227" s="61"/>
      <c r="N227" s="61"/>
      <c r="O227" s="61"/>
      <c r="P227" s="46"/>
      <c r="Q227" s="46"/>
      <c r="R227" s="73"/>
      <c r="S227" s="73"/>
      <c r="T227" s="67"/>
      <c r="U227" s="105"/>
      <c r="V227" s="105"/>
      <c r="W227" s="134"/>
      <c r="X227" s="134">
        <f>1</f>
        <v>1</v>
      </c>
      <c r="Y227" s="3">
        <f t="shared" si="6"/>
        <v>0</v>
      </c>
      <c r="Z227" s="12">
        <f t="shared" si="7"/>
        <v>675</v>
      </c>
    </row>
    <row r="228" spans="1:26" x14ac:dyDescent="0.2">
      <c r="A228" s="38" t="s">
        <v>88</v>
      </c>
      <c r="B228" s="28">
        <v>2.1829999999999998</v>
      </c>
      <c r="C228" s="21">
        <v>1.8460000000000001</v>
      </c>
      <c r="D228" s="33">
        <v>2.1850000000000001</v>
      </c>
      <c r="E228" s="21">
        <v>2.04</v>
      </c>
      <c r="F228" s="45">
        <v>1.5149999999999999</v>
      </c>
      <c r="G228" s="63">
        <v>2.0249999999999999</v>
      </c>
      <c r="H228" s="107">
        <v>1.917</v>
      </c>
      <c r="I228" s="131">
        <v>3.0920000000000001</v>
      </c>
      <c r="J228" s="61"/>
      <c r="K228" s="61">
        <f>1</f>
        <v>1</v>
      </c>
      <c r="L228" s="61"/>
      <c r="M228" s="61"/>
      <c r="N228" s="61"/>
      <c r="O228" s="61"/>
      <c r="P228" s="46">
        <f>1</f>
        <v>1</v>
      </c>
      <c r="Q228" s="46"/>
      <c r="R228" s="73">
        <f>1</f>
        <v>1</v>
      </c>
      <c r="S228" s="73">
        <f>1</f>
        <v>1</v>
      </c>
      <c r="T228" s="67">
        <f>1</f>
        <v>1</v>
      </c>
      <c r="U228" s="105"/>
      <c r="V228" s="105"/>
      <c r="W228" s="134">
        <f>1</f>
        <v>1</v>
      </c>
      <c r="X228" s="134"/>
      <c r="Y228" s="3">
        <f t="shared" si="6"/>
        <v>6</v>
      </c>
      <c r="Z228" s="12">
        <f t="shared" si="7"/>
        <v>681</v>
      </c>
    </row>
    <row r="229" spans="1:26" x14ac:dyDescent="0.2">
      <c r="A229" s="8" t="s">
        <v>69</v>
      </c>
      <c r="B229" s="28">
        <v>3.2160000000000002</v>
      </c>
      <c r="C229" s="21">
        <v>3.157</v>
      </c>
      <c r="D229" s="33">
        <v>3.177</v>
      </c>
      <c r="E229" s="21">
        <v>3.0289999999999999</v>
      </c>
      <c r="F229" s="45">
        <v>3.3109999999999999</v>
      </c>
      <c r="G229" s="63">
        <v>3.347</v>
      </c>
      <c r="H229" s="107">
        <v>2.7610000000000001</v>
      </c>
      <c r="I229" s="131">
        <v>3.0870000000000002</v>
      </c>
      <c r="J229" s="61">
        <f>1+1</f>
        <v>2</v>
      </c>
      <c r="K229" s="61"/>
      <c r="L229" s="61">
        <f>1+1+1+1</f>
        <v>4</v>
      </c>
      <c r="M229" s="61">
        <f>1+1</f>
        <v>2</v>
      </c>
      <c r="N229" s="61">
        <f>1</f>
        <v>1</v>
      </c>
      <c r="O229" s="61">
        <f>1+1</f>
        <v>2</v>
      </c>
      <c r="P229" s="46">
        <f>1+1</f>
        <v>2</v>
      </c>
      <c r="Q229" s="46">
        <f>1+1</f>
        <v>2</v>
      </c>
      <c r="R229" s="73">
        <f>1+1</f>
        <v>2</v>
      </c>
      <c r="S229" s="73">
        <f>1+1</f>
        <v>2</v>
      </c>
      <c r="T229" s="67"/>
      <c r="U229" s="105"/>
      <c r="V229" s="105">
        <f>1+1</f>
        <v>2</v>
      </c>
      <c r="W229" s="134">
        <f>1+1</f>
        <v>2</v>
      </c>
      <c r="X229" s="134"/>
      <c r="Y229" s="3">
        <f t="shared" si="6"/>
        <v>23</v>
      </c>
      <c r="Z229" s="12">
        <f t="shared" si="7"/>
        <v>704</v>
      </c>
    </row>
    <row r="230" spans="1:26" x14ac:dyDescent="0.2">
      <c r="A230" s="8" t="s">
        <v>207</v>
      </c>
      <c r="B230" s="28" t="s">
        <v>2</v>
      </c>
      <c r="C230" s="21" t="s">
        <v>2</v>
      </c>
      <c r="D230" s="33">
        <v>2.1120000000000001</v>
      </c>
      <c r="E230" s="21">
        <v>2.1829999999999998</v>
      </c>
      <c r="F230" s="45">
        <v>2.177</v>
      </c>
      <c r="G230" s="63">
        <v>2.1179999999999999</v>
      </c>
      <c r="H230" s="107">
        <v>2.379</v>
      </c>
      <c r="I230" s="131">
        <v>3.0609999999999999</v>
      </c>
      <c r="J230" s="61"/>
      <c r="K230" s="61"/>
      <c r="L230" s="61"/>
      <c r="M230" s="61"/>
      <c r="N230" s="61">
        <f>1</f>
        <v>1</v>
      </c>
      <c r="O230" s="61"/>
      <c r="P230" s="46">
        <f>1+1</f>
        <v>2</v>
      </c>
      <c r="Q230" s="46">
        <f>1+1</f>
        <v>2</v>
      </c>
      <c r="R230" s="73">
        <f>1+1+1</f>
        <v>3</v>
      </c>
      <c r="S230" s="73"/>
      <c r="T230" s="67">
        <f>5</f>
        <v>5</v>
      </c>
      <c r="U230" s="105"/>
      <c r="V230" s="105"/>
      <c r="W230" s="134">
        <f>1</f>
        <v>1</v>
      </c>
      <c r="X230" s="134">
        <f>1</f>
        <v>1</v>
      </c>
      <c r="Y230" s="3">
        <f t="shared" si="6"/>
        <v>14</v>
      </c>
      <c r="Z230" s="12">
        <f t="shared" si="7"/>
        <v>718</v>
      </c>
    </row>
    <row r="231" spans="1:26" x14ac:dyDescent="0.2">
      <c r="A231" s="8" t="s">
        <v>246</v>
      </c>
      <c r="B231" s="28">
        <v>3.4769999999999999</v>
      </c>
      <c r="C231" s="21">
        <v>3.4510000000000001</v>
      </c>
      <c r="D231" s="33">
        <v>3.302</v>
      </c>
      <c r="E231" s="21">
        <v>2.9889999999999999</v>
      </c>
      <c r="F231" s="45">
        <v>3.1970000000000001</v>
      </c>
      <c r="G231" s="63">
        <v>2.8889999999999998</v>
      </c>
      <c r="H231" s="107">
        <v>2.6520000000000001</v>
      </c>
      <c r="I231" s="131">
        <v>3.0539999999999998</v>
      </c>
      <c r="J231" s="61"/>
      <c r="K231" s="61"/>
      <c r="L231" s="61"/>
      <c r="M231" s="61"/>
      <c r="N231" s="61"/>
      <c r="O231" s="61"/>
      <c r="P231" s="46"/>
      <c r="Q231" s="46"/>
      <c r="R231" s="73"/>
      <c r="S231" s="73"/>
      <c r="T231" s="67">
        <f>1</f>
        <v>1</v>
      </c>
      <c r="U231" s="105"/>
      <c r="V231" s="105"/>
      <c r="W231" s="134">
        <f>1</f>
        <v>1</v>
      </c>
      <c r="X231" s="134"/>
      <c r="Y231" s="3">
        <f t="shared" si="6"/>
        <v>2</v>
      </c>
      <c r="Z231" s="12">
        <f t="shared" si="7"/>
        <v>720</v>
      </c>
    </row>
    <row r="232" spans="1:26" x14ac:dyDescent="0.2">
      <c r="A232" s="8" t="s">
        <v>39</v>
      </c>
      <c r="B232" s="28">
        <v>3.0680000000000001</v>
      </c>
      <c r="C232" s="21">
        <v>3.0680000000000001</v>
      </c>
      <c r="D232" s="33">
        <v>3.137</v>
      </c>
      <c r="E232" s="21">
        <v>3.169</v>
      </c>
      <c r="F232" s="45">
        <v>2.8690000000000002</v>
      </c>
      <c r="G232" s="63">
        <v>3.0670000000000002</v>
      </c>
      <c r="H232" s="107">
        <v>2.6890000000000001</v>
      </c>
      <c r="I232" s="131">
        <v>3.0390000000000001</v>
      </c>
      <c r="J232" s="61">
        <f>1</f>
        <v>1</v>
      </c>
      <c r="K232" s="61">
        <f>1</f>
        <v>1</v>
      </c>
      <c r="L232" s="61">
        <f>1</f>
        <v>1</v>
      </c>
      <c r="M232" s="61">
        <f>1+1</f>
        <v>2</v>
      </c>
      <c r="N232" s="61">
        <f>1</f>
        <v>1</v>
      </c>
      <c r="O232" s="61"/>
      <c r="P232" s="46">
        <f>1</f>
        <v>1</v>
      </c>
      <c r="Q232" s="46">
        <f>1+1</f>
        <v>2</v>
      </c>
      <c r="R232" s="73">
        <f>1</f>
        <v>1</v>
      </c>
      <c r="S232" s="73">
        <f>1</f>
        <v>1</v>
      </c>
      <c r="T232" s="67"/>
      <c r="U232" s="105"/>
      <c r="V232" s="105">
        <f>1</f>
        <v>1</v>
      </c>
      <c r="W232" s="134">
        <f>1</f>
        <v>1</v>
      </c>
      <c r="X232" s="134"/>
      <c r="Y232" s="3">
        <f t="shared" si="6"/>
        <v>13</v>
      </c>
      <c r="Z232" s="12">
        <f t="shared" si="7"/>
        <v>733</v>
      </c>
    </row>
    <row r="233" spans="1:26" x14ac:dyDescent="0.2">
      <c r="A233" s="8" t="s">
        <v>271</v>
      </c>
      <c r="B233" s="28" t="s">
        <v>2</v>
      </c>
      <c r="C233" s="21" t="s">
        <v>2</v>
      </c>
      <c r="D233" s="33" t="s">
        <v>2</v>
      </c>
      <c r="E233" s="21" t="s">
        <v>2</v>
      </c>
      <c r="F233" s="45" t="s">
        <v>2</v>
      </c>
      <c r="G233" s="63" t="s">
        <v>2</v>
      </c>
      <c r="H233" s="107">
        <v>1.4019999999999999</v>
      </c>
      <c r="I233" s="131">
        <v>3.0289999999999999</v>
      </c>
      <c r="J233" s="61"/>
      <c r="K233" s="61">
        <f>1</f>
        <v>1</v>
      </c>
      <c r="L233" s="61"/>
      <c r="M233" s="61"/>
      <c r="N233" s="61"/>
      <c r="O233" s="61"/>
      <c r="P233" s="46"/>
      <c r="Q233" s="46"/>
      <c r="R233" s="73"/>
      <c r="S233" s="73"/>
      <c r="T233" s="67"/>
      <c r="U233" s="105">
        <f>1</f>
        <v>1</v>
      </c>
      <c r="V233" s="105">
        <f>1</f>
        <v>1</v>
      </c>
      <c r="W233" s="134">
        <f>1+1+2</f>
        <v>4</v>
      </c>
      <c r="X233" s="134">
        <f>1</f>
        <v>1</v>
      </c>
      <c r="Y233" s="3">
        <f t="shared" si="6"/>
        <v>7</v>
      </c>
      <c r="Z233" s="12">
        <f t="shared" si="7"/>
        <v>740</v>
      </c>
    </row>
    <row r="234" spans="1:26" x14ac:dyDescent="0.2">
      <c r="A234" s="8" t="s">
        <v>36</v>
      </c>
      <c r="B234" s="28">
        <v>2.4590000000000001</v>
      </c>
      <c r="C234" s="21">
        <v>2.1360000000000001</v>
      </c>
      <c r="D234" s="33">
        <v>2.4350000000000001</v>
      </c>
      <c r="E234" s="21">
        <v>2.1030000000000002</v>
      </c>
      <c r="F234" s="45">
        <v>2.0049999999999999</v>
      </c>
      <c r="G234" s="63">
        <v>2.2879999999999998</v>
      </c>
      <c r="H234" s="107">
        <v>2.0670000000000002</v>
      </c>
      <c r="I234" s="131">
        <v>3.0139999999999998</v>
      </c>
      <c r="J234" s="61"/>
      <c r="K234" s="61">
        <f>1</f>
        <v>1</v>
      </c>
      <c r="L234" s="61"/>
      <c r="M234" s="61">
        <f>1</f>
        <v>1</v>
      </c>
      <c r="N234" s="61"/>
      <c r="O234" s="61">
        <f>1</f>
        <v>1</v>
      </c>
      <c r="P234" s="46"/>
      <c r="Q234" s="46"/>
      <c r="R234" s="73">
        <f>1</f>
        <v>1</v>
      </c>
      <c r="S234" s="73"/>
      <c r="T234" s="67">
        <f>1</f>
        <v>1</v>
      </c>
      <c r="U234" s="105">
        <f>1</f>
        <v>1</v>
      </c>
      <c r="V234" s="105"/>
      <c r="W234" s="134"/>
      <c r="X234" s="134">
        <f>1</f>
        <v>1</v>
      </c>
      <c r="Y234" s="3">
        <f t="shared" si="6"/>
        <v>6</v>
      </c>
      <c r="Z234" s="12">
        <f t="shared" si="7"/>
        <v>746</v>
      </c>
    </row>
    <row r="235" spans="1:26" x14ac:dyDescent="0.2">
      <c r="A235" s="1" t="s">
        <v>59</v>
      </c>
      <c r="B235" s="28">
        <v>1.75</v>
      </c>
      <c r="C235" s="21">
        <v>1.8759999999999999</v>
      </c>
      <c r="D235" s="33">
        <v>1.5209999999999999</v>
      </c>
      <c r="E235" s="21">
        <v>1.57</v>
      </c>
      <c r="F235" s="45">
        <v>1.504</v>
      </c>
      <c r="G235" s="63">
        <v>1.198</v>
      </c>
      <c r="H235" s="107">
        <v>1.879</v>
      </c>
      <c r="I235" s="131">
        <v>2.992</v>
      </c>
      <c r="J235" s="61"/>
      <c r="K235" s="61"/>
      <c r="L235" s="61">
        <f>1</f>
        <v>1</v>
      </c>
      <c r="M235" s="61"/>
      <c r="N235" s="61"/>
      <c r="O235" s="61"/>
      <c r="P235" s="46"/>
      <c r="Q235" s="46"/>
      <c r="R235" s="73"/>
      <c r="S235" s="73"/>
      <c r="T235" s="67"/>
      <c r="U235" s="105"/>
      <c r="V235" s="105"/>
      <c r="W235" s="134"/>
      <c r="X235" s="134"/>
      <c r="Y235" s="3">
        <f t="shared" si="6"/>
        <v>1</v>
      </c>
      <c r="Z235" s="12">
        <f t="shared" si="7"/>
        <v>747</v>
      </c>
    </row>
    <row r="236" spans="1:26" x14ac:dyDescent="0.2">
      <c r="A236" s="1" t="s">
        <v>326</v>
      </c>
      <c r="B236" s="28"/>
      <c r="C236" s="21"/>
      <c r="D236" s="33"/>
      <c r="E236" s="21"/>
      <c r="F236" s="45"/>
      <c r="H236" s="107">
        <v>2.6949999999999998</v>
      </c>
      <c r="I236" s="131">
        <v>2.976</v>
      </c>
      <c r="J236" s="61"/>
      <c r="K236" s="61"/>
      <c r="L236" s="61"/>
      <c r="M236" s="61"/>
      <c r="N236" s="61"/>
      <c r="O236" s="61"/>
      <c r="P236" s="46"/>
      <c r="Q236" s="46"/>
      <c r="R236" s="73"/>
      <c r="S236" s="73"/>
      <c r="T236" s="67"/>
      <c r="U236" s="105"/>
      <c r="V236" s="105"/>
      <c r="W236" s="134">
        <f>1</f>
        <v>1</v>
      </c>
      <c r="X236" s="134"/>
      <c r="Y236" s="3">
        <f t="shared" si="6"/>
        <v>1</v>
      </c>
      <c r="Z236" s="12">
        <f t="shared" si="7"/>
        <v>748</v>
      </c>
    </row>
    <row r="237" spans="1:26" x14ac:dyDescent="0.2">
      <c r="A237" s="8" t="s">
        <v>35</v>
      </c>
      <c r="B237" s="28">
        <v>2.4809999999999999</v>
      </c>
      <c r="C237" s="21">
        <v>2.5139999999999998</v>
      </c>
      <c r="D237" s="33">
        <v>2.379</v>
      </c>
      <c r="E237" s="21">
        <v>2.4020000000000001</v>
      </c>
      <c r="F237" s="45">
        <v>2.552</v>
      </c>
      <c r="G237" s="63">
        <v>2.9009999999999998</v>
      </c>
      <c r="H237" s="107">
        <v>2.4140000000000001</v>
      </c>
      <c r="I237" s="131">
        <v>2.9630000000000001</v>
      </c>
      <c r="J237" s="61"/>
      <c r="K237" s="61"/>
      <c r="L237" s="61"/>
      <c r="M237" s="61"/>
      <c r="N237" s="61">
        <f>1</f>
        <v>1</v>
      </c>
      <c r="O237" s="61"/>
      <c r="P237" s="46"/>
      <c r="Q237" s="46"/>
      <c r="R237" s="73"/>
      <c r="S237" s="73"/>
      <c r="T237" s="67"/>
      <c r="U237" s="105">
        <f>1</f>
        <v>1</v>
      </c>
      <c r="V237" s="105"/>
      <c r="W237" s="134"/>
      <c r="X237" s="134"/>
      <c r="Y237" s="3">
        <f t="shared" si="6"/>
        <v>2</v>
      </c>
      <c r="Z237" s="12">
        <f t="shared" si="7"/>
        <v>750</v>
      </c>
    </row>
    <row r="238" spans="1:26" x14ac:dyDescent="0.2">
      <c r="A238" s="8" t="s">
        <v>70</v>
      </c>
      <c r="B238" s="28">
        <v>2.7519999999999998</v>
      </c>
      <c r="C238" s="21">
        <v>3.0489999999999999</v>
      </c>
      <c r="D238" s="33">
        <v>2.35</v>
      </c>
      <c r="E238" s="21">
        <v>2.3820000000000001</v>
      </c>
      <c r="F238" s="45">
        <v>2.1850000000000001</v>
      </c>
      <c r="G238" s="63">
        <v>2.4729999999999999</v>
      </c>
      <c r="H238" s="107">
        <v>2.2770000000000001</v>
      </c>
      <c r="I238" s="131">
        <v>2.944</v>
      </c>
      <c r="J238" s="61">
        <f>1</f>
        <v>1</v>
      </c>
      <c r="K238" s="61"/>
      <c r="L238" s="61">
        <f>1+1</f>
        <v>2</v>
      </c>
      <c r="M238" s="61">
        <f>1+1</f>
        <v>2</v>
      </c>
      <c r="N238" s="61">
        <f>1</f>
        <v>1</v>
      </c>
      <c r="O238" s="61">
        <f>1</f>
        <v>1</v>
      </c>
      <c r="P238" s="46">
        <f>1</f>
        <v>1</v>
      </c>
      <c r="Q238" s="46"/>
      <c r="R238" s="73"/>
      <c r="S238" s="73"/>
      <c r="T238" s="67"/>
      <c r="U238" s="105">
        <f>1</f>
        <v>1</v>
      </c>
      <c r="V238" s="105"/>
      <c r="W238" s="134"/>
      <c r="X238" s="134"/>
      <c r="Y238" s="3">
        <f t="shared" si="6"/>
        <v>9</v>
      </c>
      <c r="Z238" s="12">
        <f t="shared" si="7"/>
        <v>759</v>
      </c>
    </row>
    <row r="239" spans="1:26" x14ac:dyDescent="0.2">
      <c r="A239" s="1" t="s">
        <v>118</v>
      </c>
      <c r="B239" s="28">
        <v>2.0819999999999999</v>
      </c>
      <c r="C239" s="21">
        <v>2.1389999999999998</v>
      </c>
      <c r="D239" s="33">
        <v>2.3420000000000001</v>
      </c>
      <c r="E239" s="21">
        <v>2.2440000000000002</v>
      </c>
      <c r="F239" s="45">
        <v>2.1840000000000002</v>
      </c>
      <c r="G239" s="63">
        <v>2.5710000000000002</v>
      </c>
      <c r="H239" s="107">
        <v>2.7890000000000001</v>
      </c>
      <c r="I239" s="131">
        <v>2.91</v>
      </c>
      <c r="J239" s="61"/>
      <c r="K239" s="61"/>
      <c r="L239" s="61">
        <f>1</f>
        <v>1</v>
      </c>
      <c r="M239" s="61"/>
      <c r="N239" s="61">
        <f>1</f>
        <v>1</v>
      </c>
      <c r="O239" s="61">
        <f>1</f>
        <v>1</v>
      </c>
      <c r="P239" s="46">
        <f>1</f>
        <v>1</v>
      </c>
      <c r="Q239" s="46">
        <f>1</f>
        <v>1</v>
      </c>
      <c r="R239" s="73"/>
      <c r="S239" s="73">
        <f>1</f>
        <v>1</v>
      </c>
      <c r="T239" s="67"/>
      <c r="U239" s="105"/>
      <c r="V239" s="105"/>
      <c r="W239" s="134">
        <f>1</f>
        <v>1</v>
      </c>
      <c r="X239" s="134"/>
      <c r="Y239" s="3">
        <f t="shared" si="6"/>
        <v>7</v>
      </c>
      <c r="Z239" s="12">
        <f t="shared" si="7"/>
        <v>766</v>
      </c>
    </row>
    <row r="240" spans="1:26" x14ac:dyDescent="0.2">
      <c r="A240" s="8" t="s">
        <v>200</v>
      </c>
      <c r="B240" s="28">
        <v>2.7130000000000001</v>
      </c>
      <c r="C240" s="21">
        <v>2.6309999999999998</v>
      </c>
      <c r="D240" s="33">
        <v>2.5819999999999999</v>
      </c>
      <c r="E240" s="21">
        <v>2.161</v>
      </c>
      <c r="F240" s="45">
        <v>2.2090000000000001</v>
      </c>
      <c r="G240" s="63">
        <v>2.8050000000000002</v>
      </c>
      <c r="H240" s="107">
        <v>2.859</v>
      </c>
      <c r="I240" s="131">
        <v>2.899</v>
      </c>
      <c r="J240" s="61"/>
      <c r="K240" s="61"/>
      <c r="L240" s="61"/>
      <c r="M240" s="61"/>
      <c r="N240" s="61"/>
      <c r="O240" s="61"/>
      <c r="P240" s="46"/>
      <c r="Q240" s="46"/>
      <c r="R240" s="73">
        <f>1</f>
        <v>1</v>
      </c>
      <c r="S240" s="73"/>
      <c r="T240" s="67"/>
      <c r="U240" s="105"/>
      <c r="V240" s="105"/>
      <c r="W240" s="134"/>
      <c r="X240" s="134"/>
      <c r="Y240" s="3">
        <f t="shared" si="6"/>
        <v>1</v>
      </c>
      <c r="Z240" s="12">
        <f t="shared" si="7"/>
        <v>767</v>
      </c>
    </row>
    <row r="241" spans="1:26" x14ac:dyDescent="0.2">
      <c r="A241" s="8" t="s">
        <v>23</v>
      </c>
      <c r="B241" s="28">
        <v>2.2919999999999998</v>
      </c>
      <c r="C241" s="21">
        <v>1.74</v>
      </c>
      <c r="D241" s="33">
        <v>1.2529999999999999</v>
      </c>
      <c r="E241" s="21">
        <v>1.204</v>
      </c>
      <c r="F241" s="45">
        <v>1.1910000000000001</v>
      </c>
      <c r="G241" s="63">
        <v>1.387</v>
      </c>
      <c r="H241" s="107">
        <v>2.94</v>
      </c>
      <c r="I241" s="131">
        <v>2.8780000000000001</v>
      </c>
      <c r="J241" s="61"/>
      <c r="K241" s="61"/>
      <c r="L241" s="61"/>
      <c r="M241" s="61">
        <f>1</f>
        <v>1</v>
      </c>
      <c r="N241" s="61"/>
      <c r="O241" s="61">
        <f>1</f>
        <v>1</v>
      </c>
      <c r="P241" s="46"/>
      <c r="Q241" s="46">
        <f>1</f>
        <v>1</v>
      </c>
      <c r="R241" s="73"/>
      <c r="S241" s="73"/>
      <c r="T241" s="67"/>
      <c r="U241" s="105"/>
      <c r="V241" s="105"/>
      <c r="W241" s="134">
        <f>1</f>
        <v>1</v>
      </c>
      <c r="X241" s="134"/>
      <c r="Y241" s="3">
        <f t="shared" si="6"/>
        <v>4</v>
      </c>
      <c r="Z241" s="12">
        <f t="shared" si="7"/>
        <v>771</v>
      </c>
    </row>
    <row r="242" spans="1:26" x14ac:dyDescent="0.2">
      <c r="A242" s="8" t="s">
        <v>85</v>
      </c>
      <c r="B242" s="28">
        <v>2.351</v>
      </c>
      <c r="C242" s="21">
        <v>2.0819999999999999</v>
      </c>
      <c r="D242" s="33">
        <v>2.0840000000000001</v>
      </c>
      <c r="E242" s="21">
        <v>1.944</v>
      </c>
      <c r="F242" s="45">
        <v>1.73</v>
      </c>
      <c r="G242" s="63">
        <v>2.2810000000000001</v>
      </c>
      <c r="H242" s="107">
        <v>2.09</v>
      </c>
      <c r="I242" s="131">
        <v>2.8580000000000001</v>
      </c>
      <c r="J242" s="61"/>
      <c r="K242" s="61">
        <f>1+1</f>
        <v>2</v>
      </c>
      <c r="L242" s="61"/>
      <c r="M242" s="61"/>
      <c r="N242" s="61"/>
      <c r="O242" s="61"/>
      <c r="P242" s="46"/>
      <c r="Q242" s="46">
        <f>1</f>
        <v>1</v>
      </c>
      <c r="R242" s="73"/>
      <c r="S242" s="73"/>
      <c r="T242" s="67"/>
      <c r="U242" s="105">
        <f>1+1+1</f>
        <v>3</v>
      </c>
      <c r="V242" s="105">
        <f>1+1</f>
        <v>2</v>
      </c>
      <c r="W242" s="134">
        <f>1</f>
        <v>1</v>
      </c>
      <c r="X242" s="134"/>
      <c r="Y242" s="3">
        <f t="shared" si="6"/>
        <v>9</v>
      </c>
      <c r="Z242" s="12">
        <f t="shared" si="7"/>
        <v>780</v>
      </c>
    </row>
    <row r="243" spans="1:26" x14ac:dyDescent="0.2">
      <c r="A243" s="1" t="s">
        <v>324</v>
      </c>
      <c r="B243" s="28"/>
      <c r="C243" s="21"/>
      <c r="D243" s="33"/>
      <c r="E243" s="21"/>
      <c r="F243" s="45"/>
      <c r="H243" s="107">
        <v>2.78</v>
      </c>
      <c r="I243" s="131">
        <v>2.831</v>
      </c>
      <c r="J243" s="61"/>
      <c r="K243" s="61"/>
      <c r="L243" s="61"/>
      <c r="M243" s="61"/>
      <c r="N243" s="61"/>
      <c r="O243" s="61"/>
      <c r="P243" s="46"/>
      <c r="Q243" s="46"/>
      <c r="R243" s="73"/>
      <c r="S243" s="73"/>
      <c r="T243" s="67"/>
      <c r="U243" s="105"/>
      <c r="V243" s="105"/>
      <c r="W243" s="134">
        <f>1</f>
        <v>1</v>
      </c>
      <c r="X243" s="134"/>
      <c r="Y243" s="3">
        <f t="shared" si="6"/>
        <v>1</v>
      </c>
      <c r="Z243" s="12">
        <f t="shared" si="7"/>
        <v>781</v>
      </c>
    </row>
    <row r="244" spans="1:26" x14ac:dyDescent="0.2">
      <c r="A244" s="31" t="s">
        <v>86</v>
      </c>
      <c r="B244" s="28">
        <v>2.589</v>
      </c>
      <c r="C244" s="30">
        <v>2.6989999999999998</v>
      </c>
      <c r="D244" s="33">
        <v>2.5339999999999998</v>
      </c>
      <c r="E244" s="21">
        <v>2.5230000000000001</v>
      </c>
      <c r="F244" s="45">
        <v>2.2770000000000001</v>
      </c>
      <c r="G244" s="63">
        <v>3.1240000000000001</v>
      </c>
      <c r="H244" s="107">
        <v>2.0760000000000001</v>
      </c>
      <c r="I244" s="131">
        <v>2.8279999999999998</v>
      </c>
      <c r="J244" s="61"/>
      <c r="K244" s="61"/>
      <c r="L244" s="61"/>
      <c r="M244" s="61">
        <f>1</f>
        <v>1</v>
      </c>
      <c r="N244" s="61">
        <f>1</f>
        <v>1</v>
      </c>
      <c r="O244" s="61">
        <f>1</f>
        <v>1</v>
      </c>
      <c r="P244" s="46"/>
      <c r="Q244" s="46"/>
      <c r="R244" s="73"/>
      <c r="S244" s="73"/>
      <c r="T244" s="67"/>
      <c r="U244" s="105">
        <f>1+1</f>
        <v>2</v>
      </c>
      <c r="V244" s="105">
        <f>1+1</f>
        <v>2</v>
      </c>
      <c r="W244" s="134">
        <f>1</f>
        <v>1</v>
      </c>
      <c r="X244" s="134">
        <f>1</f>
        <v>1</v>
      </c>
      <c r="Y244" s="3">
        <f t="shared" si="6"/>
        <v>8</v>
      </c>
      <c r="Z244" s="12">
        <f t="shared" si="7"/>
        <v>789</v>
      </c>
    </row>
    <row r="245" spans="1:26" x14ac:dyDescent="0.2">
      <c r="A245" s="1" t="s">
        <v>128</v>
      </c>
      <c r="B245" s="28">
        <v>1.9850000000000001</v>
      </c>
      <c r="C245" s="21">
        <v>2.2120000000000002</v>
      </c>
      <c r="D245" s="33">
        <v>2.2749999999999999</v>
      </c>
      <c r="E245" s="21">
        <v>2.0510000000000002</v>
      </c>
      <c r="F245" s="45">
        <v>2.056</v>
      </c>
      <c r="G245" s="63">
        <v>2.165</v>
      </c>
      <c r="H245" s="107">
        <v>2.3849999999999998</v>
      </c>
      <c r="I245" s="131">
        <v>2.8220000000000001</v>
      </c>
      <c r="J245" s="61"/>
      <c r="K245" s="61"/>
      <c r="L245" s="61"/>
      <c r="M245" s="61"/>
      <c r="N245" s="61">
        <f>1+1+1</f>
        <v>3</v>
      </c>
      <c r="O245" s="61">
        <f>1+1</f>
        <v>2</v>
      </c>
      <c r="P245" s="46">
        <f>1</f>
        <v>1</v>
      </c>
      <c r="Q245" s="46">
        <f>1+1+1</f>
        <v>3</v>
      </c>
      <c r="R245" s="73"/>
      <c r="S245" s="73"/>
      <c r="T245" s="67"/>
      <c r="U245" s="105"/>
      <c r="V245" s="105">
        <f>1</f>
        <v>1</v>
      </c>
      <c r="W245" s="134"/>
      <c r="X245" s="134">
        <f>1</f>
        <v>1</v>
      </c>
      <c r="Y245" s="3">
        <f t="shared" si="6"/>
        <v>10</v>
      </c>
      <c r="Z245" s="12">
        <f t="shared" si="7"/>
        <v>799</v>
      </c>
    </row>
    <row r="246" spans="1:26" x14ac:dyDescent="0.2">
      <c r="A246" s="1" t="s">
        <v>325</v>
      </c>
      <c r="B246" s="28"/>
      <c r="C246" s="21"/>
      <c r="D246" s="33"/>
      <c r="E246" s="21"/>
      <c r="F246" s="45"/>
      <c r="H246" s="107">
        <v>1.51</v>
      </c>
      <c r="I246" s="131">
        <v>2.8</v>
      </c>
      <c r="J246" s="61"/>
      <c r="K246" s="61"/>
      <c r="L246" s="61"/>
      <c r="M246" s="61"/>
      <c r="N246" s="61"/>
      <c r="O246" s="61"/>
      <c r="P246" s="46"/>
      <c r="Q246" s="46"/>
      <c r="R246" s="73"/>
      <c r="S246" s="73"/>
      <c r="T246" s="67"/>
      <c r="U246" s="105"/>
      <c r="V246" s="105"/>
      <c r="W246" s="134">
        <f>1</f>
        <v>1</v>
      </c>
      <c r="X246" s="134"/>
      <c r="Y246" s="3">
        <f t="shared" si="6"/>
        <v>1</v>
      </c>
      <c r="Z246" s="12">
        <f t="shared" si="7"/>
        <v>800</v>
      </c>
    </row>
    <row r="247" spans="1:26" x14ac:dyDescent="0.2">
      <c r="A247" s="8" t="s">
        <v>134</v>
      </c>
      <c r="B247" s="28">
        <v>2.4620000000000002</v>
      </c>
      <c r="C247" s="21">
        <v>2.2389999999999999</v>
      </c>
      <c r="D247" s="33">
        <v>2.7469999999999999</v>
      </c>
      <c r="E247" s="21">
        <v>3.1509999999999998</v>
      </c>
      <c r="F247" s="45">
        <v>2.3849999999999998</v>
      </c>
      <c r="G247" s="63">
        <v>2.419</v>
      </c>
      <c r="H247" s="107">
        <v>2.117</v>
      </c>
      <c r="I247" s="131">
        <v>2.7930000000000001</v>
      </c>
      <c r="J247" s="61">
        <f>1</f>
        <v>1</v>
      </c>
      <c r="K247" s="61"/>
      <c r="L247" s="61"/>
      <c r="M247" s="61"/>
      <c r="N247" s="61">
        <f>1</f>
        <v>1</v>
      </c>
      <c r="O247" s="61"/>
      <c r="P247" s="46"/>
      <c r="Q247" s="46"/>
      <c r="R247" s="73"/>
      <c r="S247" s="73"/>
      <c r="T247" s="67"/>
      <c r="U247" s="105"/>
      <c r="V247" s="105"/>
      <c r="W247" s="134"/>
      <c r="X247" s="134">
        <f>1</f>
        <v>1</v>
      </c>
      <c r="Y247" s="3">
        <f t="shared" si="6"/>
        <v>2</v>
      </c>
      <c r="Z247" s="12">
        <f t="shared" si="7"/>
        <v>802</v>
      </c>
    </row>
    <row r="248" spans="1:26" x14ac:dyDescent="0.2">
      <c r="A248" s="8" t="s">
        <v>53</v>
      </c>
      <c r="B248" s="28">
        <v>2.6019999999999999</v>
      </c>
      <c r="C248" s="21">
        <v>2.7120000000000002</v>
      </c>
      <c r="D248" s="33">
        <v>2.706</v>
      </c>
      <c r="E248" s="21">
        <v>2.3980000000000001</v>
      </c>
      <c r="F248" s="45">
        <v>2.8210000000000002</v>
      </c>
      <c r="G248" s="63">
        <v>3.6219999999999999</v>
      </c>
      <c r="H248" s="107">
        <v>2.4020000000000001</v>
      </c>
      <c r="I248" s="131">
        <v>2.7549999999999999</v>
      </c>
      <c r="J248" s="61"/>
      <c r="K248" s="61"/>
      <c r="L248" s="61"/>
      <c r="M248" s="61"/>
      <c r="N248" s="61"/>
      <c r="O248" s="61"/>
      <c r="P248" s="46"/>
      <c r="Q248" s="46">
        <f>1</f>
        <v>1</v>
      </c>
      <c r="R248" s="73">
        <f>1</f>
        <v>1</v>
      </c>
      <c r="S248" s="73"/>
      <c r="T248" s="67"/>
      <c r="U248" s="105"/>
      <c r="V248" s="105"/>
      <c r="W248" s="134"/>
      <c r="X248" s="134"/>
      <c r="Y248" s="3">
        <f t="shared" si="6"/>
        <v>2</v>
      </c>
      <c r="Z248" s="12">
        <f t="shared" si="7"/>
        <v>804</v>
      </c>
    </row>
    <row r="249" spans="1:26" x14ac:dyDescent="0.2">
      <c r="A249" s="8" t="s">
        <v>206</v>
      </c>
      <c r="B249" s="28">
        <v>1.8080000000000001</v>
      </c>
      <c r="C249" s="21">
        <v>1.7949999999999999</v>
      </c>
      <c r="D249" s="33">
        <v>1.5149999999999999</v>
      </c>
      <c r="E249" s="21">
        <v>1.444</v>
      </c>
      <c r="F249" s="45">
        <v>1.44</v>
      </c>
      <c r="G249" s="63">
        <v>1.617</v>
      </c>
      <c r="H249" s="107">
        <v>2.0390000000000001</v>
      </c>
      <c r="I249" s="131">
        <v>2.7450000000000001</v>
      </c>
      <c r="J249" s="61"/>
      <c r="K249" s="61"/>
      <c r="L249" s="61"/>
      <c r="M249" s="61"/>
      <c r="N249" s="61"/>
      <c r="O249" s="61"/>
      <c r="P249" s="46"/>
      <c r="Q249" s="46"/>
      <c r="R249" s="73">
        <f>1</f>
        <v>1</v>
      </c>
      <c r="S249" s="73"/>
      <c r="T249" s="67">
        <f>1</f>
        <v>1</v>
      </c>
      <c r="U249" s="105"/>
      <c r="V249" s="105">
        <f>1</f>
        <v>1</v>
      </c>
      <c r="W249" s="134"/>
      <c r="X249" s="134">
        <f>1</f>
        <v>1</v>
      </c>
      <c r="Y249" s="3">
        <f t="shared" si="6"/>
        <v>3</v>
      </c>
      <c r="Z249" s="12">
        <f t="shared" si="7"/>
        <v>807</v>
      </c>
    </row>
    <row r="250" spans="1:26" x14ac:dyDescent="0.2">
      <c r="A250" s="36" t="s">
        <v>231</v>
      </c>
      <c r="B250" s="28">
        <v>1.3049999999999999</v>
      </c>
      <c r="C250" s="21">
        <v>1.524</v>
      </c>
      <c r="D250" s="33">
        <v>1.5840000000000001</v>
      </c>
      <c r="E250" s="21">
        <v>1.5629999999999999</v>
      </c>
      <c r="F250" s="45">
        <v>1.3640000000000001</v>
      </c>
      <c r="G250" s="63">
        <v>1.4379999999999999</v>
      </c>
      <c r="H250" s="107">
        <v>1.76</v>
      </c>
      <c r="I250" s="131">
        <v>2.7360000000000002</v>
      </c>
      <c r="J250" s="61"/>
      <c r="K250" s="61"/>
      <c r="L250" s="61"/>
      <c r="M250" s="61"/>
      <c r="N250" s="61"/>
      <c r="O250" s="61">
        <f>1</f>
        <v>1</v>
      </c>
      <c r="P250" s="46"/>
      <c r="Q250" s="46"/>
      <c r="R250" s="73"/>
      <c r="S250" s="73"/>
      <c r="T250" s="67"/>
      <c r="U250" s="105"/>
      <c r="V250" s="105"/>
      <c r="W250" s="134"/>
      <c r="X250" s="134"/>
      <c r="Y250" s="3">
        <f t="shared" si="6"/>
        <v>1</v>
      </c>
      <c r="Z250" s="12">
        <f t="shared" si="7"/>
        <v>808</v>
      </c>
    </row>
    <row r="251" spans="1:26" x14ac:dyDescent="0.2">
      <c r="A251" s="8" t="s">
        <v>270</v>
      </c>
      <c r="B251" s="28"/>
      <c r="C251" s="21"/>
      <c r="D251" s="33"/>
      <c r="E251" s="21"/>
      <c r="F251" s="45"/>
      <c r="H251" s="107">
        <v>1.8280000000000001</v>
      </c>
      <c r="I251" s="131">
        <v>2.722</v>
      </c>
      <c r="J251" s="61"/>
      <c r="K251" s="61"/>
      <c r="L251" s="61"/>
      <c r="M251" s="61"/>
      <c r="N251" s="61"/>
      <c r="O251" s="61"/>
      <c r="P251" s="46"/>
      <c r="Q251" s="46"/>
      <c r="R251" s="73"/>
      <c r="S251" s="73"/>
      <c r="T251" s="67"/>
      <c r="U251" s="105">
        <f>1</f>
        <v>1</v>
      </c>
      <c r="V251" s="105"/>
      <c r="W251" s="134"/>
      <c r="X251" s="134"/>
      <c r="Y251" s="3">
        <f t="shared" si="6"/>
        <v>1</v>
      </c>
      <c r="Z251" s="12">
        <f t="shared" si="7"/>
        <v>809</v>
      </c>
    </row>
    <row r="252" spans="1:26" x14ac:dyDescent="0.2">
      <c r="A252" s="1" t="s">
        <v>328</v>
      </c>
      <c r="B252" s="28"/>
      <c r="C252" s="21"/>
      <c r="D252" s="33"/>
      <c r="E252" s="21"/>
      <c r="F252" s="45"/>
      <c r="H252" s="107">
        <v>1.8460000000000001</v>
      </c>
      <c r="I252" s="131">
        <v>2.6930000000000001</v>
      </c>
      <c r="J252" s="61"/>
      <c r="K252" s="61"/>
      <c r="L252" s="61"/>
      <c r="M252" s="61"/>
      <c r="N252" s="61"/>
      <c r="O252" s="61"/>
      <c r="P252" s="46"/>
      <c r="Q252" s="46"/>
      <c r="R252" s="73"/>
      <c r="S252" s="73"/>
      <c r="T252" s="67"/>
      <c r="U252" s="105"/>
      <c r="V252" s="105"/>
      <c r="W252" s="134">
        <f>1</f>
        <v>1</v>
      </c>
      <c r="X252" s="134"/>
      <c r="Y252" s="3">
        <f t="shared" si="6"/>
        <v>1</v>
      </c>
      <c r="Z252" s="12">
        <f t="shared" si="7"/>
        <v>810</v>
      </c>
    </row>
    <row r="253" spans="1:26" x14ac:dyDescent="0.2">
      <c r="A253" s="1" t="s">
        <v>138</v>
      </c>
      <c r="B253" s="28">
        <v>1.9950000000000001</v>
      </c>
      <c r="C253" s="21">
        <v>1.9690000000000001</v>
      </c>
      <c r="D253" s="33">
        <v>2.0880000000000001</v>
      </c>
      <c r="E253" s="21">
        <v>2.0750000000000002</v>
      </c>
      <c r="F253" s="45">
        <v>2.4319999999999999</v>
      </c>
      <c r="G253" s="63">
        <v>2.5739999999999998</v>
      </c>
      <c r="H253" s="107">
        <v>2.8090000000000002</v>
      </c>
      <c r="I253" s="131">
        <v>2.6789999999999998</v>
      </c>
      <c r="J253" s="61">
        <f>1</f>
        <v>1</v>
      </c>
      <c r="K253" s="61"/>
      <c r="L253" s="61"/>
      <c r="M253" s="61"/>
      <c r="N253" s="61"/>
      <c r="O253" s="61">
        <f>1</f>
        <v>1</v>
      </c>
      <c r="P253" s="46">
        <f>1</f>
        <v>1</v>
      </c>
      <c r="Q253" s="46">
        <f>1</f>
        <v>1</v>
      </c>
      <c r="R253" s="73"/>
      <c r="S253" s="73"/>
      <c r="T253" s="67"/>
      <c r="U253" s="105"/>
      <c r="V253" s="105"/>
      <c r="W253" s="134"/>
      <c r="X253" s="134">
        <f>1</f>
        <v>1</v>
      </c>
      <c r="Y253" s="3">
        <f t="shared" si="6"/>
        <v>4</v>
      </c>
      <c r="Z253" s="12">
        <f t="shared" si="7"/>
        <v>814</v>
      </c>
    </row>
    <row r="254" spans="1:26" x14ac:dyDescent="0.2">
      <c r="A254" s="8" t="s">
        <v>163</v>
      </c>
      <c r="B254" s="28">
        <v>2.2589999999999999</v>
      </c>
      <c r="C254" s="21">
        <v>3.3650000000000002</v>
      </c>
      <c r="D254" s="33">
        <v>2.8879999999999999</v>
      </c>
      <c r="E254" s="21">
        <v>1.734</v>
      </c>
      <c r="F254" s="45">
        <v>2.3130000000000002</v>
      </c>
      <c r="G254" s="63">
        <v>2.3690000000000002</v>
      </c>
      <c r="H254" s="107">
        <v>2.153</v>
      </c>
      <c r="I254" s="131">
        <v>2.6629999999999998</v>
      </c>
      <c r="J254" s="61"/>
      <c r="K254" s="61"/>
      <c r="L254" s="61"/>
      <c r="M254" s="61">
        <f>1</f>
        <v>1</v>
      </c>
      <c r="N254" s="61"/>
      <c r="O254" s="61"/>
      <c r="P254" s="46"/>
      <c r="Q254" s="46"/>
      <c r="R254" s="73"/>
      <c r="S254" s="73"/>
      <c r="T254" s="67"/>
      <c r="U254" s="105"/>
      <c r="V254" s="105"/>
      <c r="W254" s="134">
        <f>1</f>
        <v>1</v>
      </c>
      <c r="X254" s="134">
        <f>1</f>
        <v>1</v>
      </c>
      <c r="Y254" s="3">
        <f t="shared" si="6"/>
        <v>2</v>
      </c>
      <c r="Z254" s="12">
        <f t="shared" si="7"/>
        <v>816</v>
      </c>
    </row>
    <row r="255" spans="1:26" x14ac:dyDescent="0.2">
      <c r="A255" s="1" t="s">
        <v>215</v>
      </c>
      <c r="B255" s="28">
        <v>1.1359999999999999</v>
      </c>
      <c r="C255" s="21">
        <v>1.133</v>
      </c>
      <c r="D255" s="33">
        <v>1.613</v>
      </c>
      <c r="E255" s="21">
        <v>1.9550000000000001</v>
      </c>
      <c r="F255" s="45">
        <v>2.069</v>
      </c>
      <c r="G255" s="63">
        <v>1.976</v>
      </c>
      <c r="H255" s="107">
        <v>1.8560000000000001</v>
      </c>
      <c r="I255" s="131">
        <v>2.6509999999999998</v>
      </c>
      <c r="J255" s="61"/>
      <c r="K255" s="61"/>
      <c r="L255" s="61"/>
      <c r="M255" s="61"/>
      <c r="N255" s="61"/>
      <c r="O255" s="61"/>
      <c r="P255" s="46"/>
      <c r="Q255" s="46"/>
      <c r="R255" s="73">
        <f>1</f>
        <v>1</v>
      </c>
      <c r="S255" s="73"/>
      <c r="T255" s="67">
        <f>1</f>
        <v>1</v>
      </c>
      <c r="U255" s="105"/>
      <c r="V255" s="105"/>
      <c r="W255" s="134"/>
      <c r="X255" s="134"/>
      <c r="Y255" s="3">
        <f t="shared" si="6"/>
        <v>2</v>
      </c>
      <c r="Z255" s="12">
        <f t="shared" si="7"/>
        <v>818</v>
      </c>
    </row>
    <row r="256" spans="1:26" x14ac:dyDescent="0.2">
      <c r="A256" s="1" t="s">
        <v>140</v>
      </c>
      <c r="B256" s="28">
        <v>1.5349999999999999</v>
      </c>
      <c r="C256" s="21">
        <v>1.833</v>
      </c>
      <c r="D256" s="33">
        <v>1.6459999999999999</v>
      </c>
      <c r="E256" s="21">
        <v>2.2200000000000002</v>
      </c>
      <c r="F256" s="45">
        <v>1.657</v>
      </c>
      <c r="G256" s="63">
        <v>1.9710000000000001</v>
      </c>
      <c r="H256" s="107">
        <v>2.4820000000000002</v>
      </c>
      <c r="I256" s="131">
        <v>2.5750000000000002</v>
      </c>
      <c r="J256" s="61"/>
      <c r="K256" s="61"/>
      <c r="L256" s="61"/>
      <c r="M256" s="61"/>
      <c r="N256" s="61"/>
      <c r="O256" s="61">
        <f>1</f>
        <v>1</v>
      </c>
      <c r="P256" s="46"/>
      <c r="Q256" s="46"/>
      <c r="R256" s="73"/>
      <c r="S256" s="73"/>
      <c r="T256" s="67">
        <f>1</f>
        <v>1</v>
      </c>
      <c r="U256" s="105">
        <f>1</f>
        <v>1</v>
      </c>
      <c r="V256" s="105"/>
      <c r="W256" s="134">
        <f>1</f>
        <v>1</v>
      </c>
      <c r="X256" s="134"/>
      <c r="Y256" s="3">
        <f t="shared" si="6"/>
        <v>4</v>
      </c>
      <c r="Z256" s="12">
        <f t="shared" si="7"/>
        <v>822</v>
      </c>
    </row>
    <row r="257" spans="1:26" x14ac:dyDescent="0.2">
      <c r="A257" s="8" t="s">
        <v>290</v>
      </c>
      <c r="B257" s="28">
        <v>1.4970000000000001</v>
      </c>
      <c r="C257" s="21">
        <v>1.6259999999999999</v>
      </c>
      <c r="D257" s="33">
        <v>1.6910000000000001</v>
      </c>
      <c r="E257" s="21">
        <v>1.7949999999999999</v>
      </c>
      <c r="F257" s="45">
        <v>1.7709999999999999</v>
      </c>
      <c r="G257" s="63">
        <v>1.548</v>
      </c>
      <c r="H257" s="107">
        <v>2.1869999999999998</v>
      </c>
      <c r="I257" s="131">
        <v>2.569</v>
      </c>
      <c r="J257" s="61"/>
      <c r="K257" s="61"/>
      <c r="L257" s="61"/>
      <c r="M257" s="61"/>
      <c r="N257" s="61"/>
      <c r="O257" s="61"/>
      <c r="P257" s="46"/>
      <c r="Q257" s="46"/>
      <c r="R257" s="73"/>
      <c r="S257" s="73"/>
      <c r="T257" s="67"/>
      <c r="U257" s="105"/>
      <c r="V257" s="105">
        <f>1</f>
        <v>1</v>
      </c>
      <c r="W257" s="134"/>
      <c r="X257" s="134"/>
      <c r="Y257" s="3">
        <f t="shared" si="6"/>
        <v>1</v>
      </c>
      <c r="Z257" s="12">
        <f t="shared" si="7"/>
        <v>823</v>
      </c>
    </row>
    <row r="258" spans="1:26" x14ac:dyDescent="0.2">
      <c r="A258" s="1" t="s">
        <v>60</v>
      </c>
      <c r="B258" s="28">
        <v>2.4039999999999999</v>
      </c>
      <c r="C258" s="21">
        <v>2.6269999999999998</v>
      </c>
      <c r="D258" s="33">
        <v>1.8640000000000001</v>
      </c>
      <c r="E258" s="21">
        <v>1.871</v>
      </c>
      <c r="F258" s="45">
        <v>2.0960000000000001</v>
      </c>
      <c r="G258" s="63">
        <v>2.4420000000000002</v>
      </c>
      <c r="H258" s="107">
        <v>2.1139999999999999</v>
      </c>
      <c r="I258" s="131">
        <v>2.5499999999999998</v>
      </c>
      <c r="J258" s="61"/>
      <c r="K258" s="61"/>
      <c r="L258" s="61">
        <f>1</f>
        <v>1</v>
      </c>
      <c r="M258" s="61"/>
      <c r="N258" s="61">
        <f>1</f>
        <v>1</v>
      </c>
      <c r="O258" s="61"/>
      <c r="P258" s="46"/>
      <c r="Q258" s="46"/>
      <c r="R258" s="73"/>
      <c r="S258" s="73"/>
      <c r="T258" s="67"/>
      <c r="U258" s="105"/>
      <c r="V258" s="105"/>
      <c r="W258" s="134"/>
      <c r="X258" s="134"/>
      <c r="Y258" s="3">
        <f t="shared" si="6"/>
        <v>2</v>
      </c>
      <c r="Z258" s="12">
        <f t="shared" si="7"/>
        <v>825</v>
      </c>
    </row>
    <row r="259" spans="1:26" x14ac:dyDescent="0.2">
      <c r="A259" s="1" t="s">
        <v>136</v>
      </c>
      <c r="B259" s="28">
        <v>3.4790000000000001</v>
      </c>
      <c r="C259" s="21">
        <v>3.4830000000000001</v>
      </c>
      <c r="D259" s="33">
        <v>3.2320000000000002</v>
      </c>
      <c r="E259" s="21">
        <v>2.7469999999999999</v>
      </c>
      <c r="F259" s="45">
        <v>2.7919999999999998</v>
      </c>
      <c r="G259" s="63">
        <v>2.5379999999999998</v>
      </c>
      <c r="H259" s="107">
        <v>2.72</v>
      </c>
      <c r="I259" s="131">
        <v>2.516</v>
      </c>
      <c r="J259" s="61">
        <f>1</f>
        <v>1</v>
      </c>
      <c r="K259" s="61"/>
      <c r="L259" s="61">
        <f>1+1</f>
        <v>2</v>
      </c>
      <c r="M259" s="61">
        <f>1</f>
        <v>1</v>
      </c>
      <c r="N259" s="61"/>
      <c r="O259" s="61">
        <f>1</f>
        <v>1</v>
      </c>
      <c r="P259" s="46">
        <f>1+1</f>
        <v>2</v>
      </c>
      <c r="Q259" s="46">
        <f>1+1+1+1+1+1</f>
        <v>6</v>
      </c>
      <c r="R259" s="73">
        <f>1</f>
        <v>1</v>
      </c>
      <c r="S259" s="73"/>
      <c r="T259" s="67">
        <f>1</f>
        <v>1</v>
      </c>
      <c r="U259" s="105">
        <f>1</f>
        <v>1</v>
      </c>
      <c r="V259" s="105"/>
      <c r="W259" s="134">
        <f>1</f>
        <v>1</v>
      </c>
      <c r="X259" s="134">
        <f>1+1</f>
        <v>2</v>
      </c>
      <c r="Y259" s="3">
        <f t="shared" si="6"/>
        <v>17</v>
      </c>
      <c r="Z259" s="12">
        <f t="shared" si="7"/>
        <v>842</v>
      </c>
    </row>
    <row r="260" spans="1:26" x14ac:dyDescent="0.2">
      <c r="A260" s="8" t="s">
        <v>483</v>
      </c>
      <c r="B260" s="28"/>
      <c r="C260" s="21"/>
      <c r="D260" s="33"/>
      <c r="E260" s="21"/>
      <c r="F260" s="45"/>
      <c r="I260" s="131">
        <v>2.508</v>
      </c>
      <c r="J260" s="61"/>
      <c r="K260" s="79"/>
      <c r="L260" s="61"/>
      <c r="M260" s="61"/>
      <c r="N260" s="61"/>
      <c r="O260" s="61"/>
      <c r="P260" s="46"/>
      <c r="Q260" s="46"/>
      <c r="R260" s="73"/>
      <c r="S260" s="73"/>
      <c r="T260" s="67"/>
      <c r="U260" s="105"/>
      <c r="V260" s="105"/>
      <c r="W260" s="134"/>
      <c r="X260" s="134">
        <f>1</f>
        <v>1</v>
      </c>
      <c r="Y260" s="3">
        <f t="shared" si="6"/>
        <v>0</v>
      </c>
      <c r="Z260" s="12">
        <f t="shared" si="7"/>
        <v>842</v>
      </c>
    </row>
    <row r="261" spans="1:26" x14ac:dyDescent="0.2">
      <c r="A261" s="1" t="s">
        <v>96</v>
      </c>
      <c r="B261" s="28">
        <v>1.9350000000000001</v>
      </c>
      <c r="C261" s="21">
        <v>1.59</v>
      </c>
      <c r="D261" s="33">
        <v>1.7010000000000001</v>
      </c>
      <c r="E261" s="21">
        <v>2.052</v>
      </c>
      <c r="F261" s="45">
        <v>2.0539999999999998</v>
      </c>
      <c r="G261" s="63">
        <v>1.8320000000000001</v>
      </c>
      <c r="H261" s="107">
        <v>1.95</v>
      </c>
      <c r="I261" s="131">
        <v>2.4340000000000002</v>
      </c>
      <c r="J261" s="61"/>
      <c r="K261" s="61"/>
      <c r="L261" s="61">
        <f>1+1</f>
        <v>2</v>
      </c>
      <c r="M261" s="61"/>
      <c r="N261" s="61"/>
      <c r="O261" s="61"/>
      <c r="P261" s="46">
        <f>1</f>
        <v>1</v>
      </c>
      <c r="Q261" s="46">
        <f>1</f>
        <v>1</v>
      </c>
      <c r="R261" s="73">
        <f>1+1</f>
        <v>2</v>
      </c>
      <c r="S261" s="73">
        <f>1+1+1</f>
        <v>3</v>
      </c>
      <c r="T261" s="67"/>
      <c r="U261" s="105"/>
      <c r="V261" s="105"/>
      <c r="W261" s="134">
        <f>1</f>
        <v>1</v>
      </c>
      <c r="X261" s="134"/>
      <c r="Y261" s="3">
        <f t="shared" si="6"/>
        <v>10</v>
      </c>
      <c r="Z261" s="12">
        <f t="shared" si="7"/>
        <v>852</v>
      </c>
    </row>
    <row r="262" spans="1:26" x14ac:dyDescent="0.2">
      <c r="A262" s="29" t="s">
        <v>267</v>
      </c>
      <c r="B262" s="28"/>
      <c r="C262" s="21"/>
      <c r="D262" s="33"/>
      <c r="E262" s="21"/>
      <c r="F262" s="45"/>
      <c r="H262" s="107">
        <v>2.4649999999999999</v>
      </c>
      <c r="I262" s="131">
        <v>2.4289999999999998</v>
      </c>
      <c r="J262" s="61"/>
      <c r="K262" s="61"/>
      <c r="L262" s="61"/>
      <c r="M262" s="61"/>
      <c r="N262" s="61"/>
      <c r="O262" s="61"/>
      <c r="P262" s="46"/>
      <c r="Q262" s="46"/>
      <c r="R262" s="73"/>
      <c r="S262" s="73"/>
      <c r="T262" s="67"/>
      <c r="U262" s="105">
        <f>1</f>
        <v>1</v>
      </c>
      <c r="V262" s="105"/>
      <c r="W262" s="134">
        <f>1</f>
        <v>1</v>
      </c>
      <c r="X262" s="134"/>
      <c r="Y262" s="3">
        <f t="shared" si="6"/>
        <v>2</v>
      </c>
      <c r="Z262" s="12">
        <f t="shared" si="7"/>
        <v>854</v>
      </c>
    </row>
    <row r="263" spans="1:26" x14ac:dyDescent="0.2">
      <c r="A263" s="1" t="s">
        <v>58</v>
      </c>
      <c r="B263" s="28">
        <v>1.5740000000000001</v>
      </c>
      <c r="C263" s="21">
        <v>1.179</v>
      </c>
      <c r="D263" s="33">
        <v>1.462</v>
      </c>
      <c r="E263" s="21">
        <v>1.448</v>
      </c>
      <c r="F263" s="45">
        <v>1.4410000000000001</v>
      </c>
      <c r="G263" s="63">
        <v>1.591</v>
      </c>
      <c r="H263" s="107">
        <v>1.466</v>
      </c>
      <c r="I263" s="131">
        <v>2.4089999999999998</v>
      </c>
      <c r="J263" s="61"/>
      <c r="K263" s="61"/>
      <c r="L263" s="61"/>
      <c r="M263" s="61"/>
      <c r="N263" s="61"/>
      <c r="O263" s="61"/>
      <c r="P263" s="46">
        <f>1+1</f>
        <v>2</v>
      </c>
      <c r="Q263" s="46"/>
      <c r="R263" s="73"/>
      <c r="S263" s="73"/>
      <c r="T263" s="67"/>
      <c r="U263" s="105"/>
      <c r="V263" s="105"/>
      <c r="W263" s="134"/>
      <c r="X263" s="134"/>
      <c r="Y263" s="3">
        <f t="shared" si="6"/>
        <v>2</v>
      </c>
      <c r="Z263" s="12">
        <f t="shared" si="7"/>
        <v>856</v>
      </c>
    </row>
    <row r="264" spans="1:26" x14ac:dyDescent="0.2">
      <c r="A264" s="1" t="s">
        <v>89</v>
      </c>
      <c r="B264" s="28">
        <v>1.804</v>
      </c>
      <c r="C264" s="21">
        <v>1.681</v>
      </c>
      <c r="D264" s="33">
        <v>0.98099999999999998</v>
      </c>
      <c r="E264" s="21">
        <v>1.0640000000000001</v>
      </c>
      <c r="F264" s="45">
        <v>1.1000000000000001</v>
      </c>
      <c r="G264" s="63">
        <v>1.3129999999999999</v>
      </c>
      <c r="H264" s="107">
        <v>1.9039999999999999</v>
      </c>
      <c r="I264" s="131">
        <v>2.3570000000000002</v>
      </c>
      <c r="J264" s="61">
        <f>1+1+1</f>
        <v>3</v>
      </c>
      <c r="K264" s="61"/>
      <c r="L264" s="61"/>
      <c r="M264" s="61">
        <f>1+1</f>
        <v>2</v>
      </c>
      <c r="N264" s="61"/>
      <c r="O264" s="61">
        <f>1</f>
        <v>1</v>
      </c>
      <c r="P264" s="46">
        <f>1+1</f>
        <v>2</v>
      </c>
      <c r="Q264" s="46"/>
      <c r="R264" s="73"/>
      <c r="S264" s="73"/>
      <c r="T264" s="67"/>
      <c r="U264" s="105"/>
      <c r="V264" s="105"/>
      <c r="W264" s="134"/>
      <c r="X264" s="134">
        <f>1</f>
        <v>1</v>
      </c>
      <c r="Y264" s="3">
        <f t="shared" ref="Y264:Y309" si="8">SUM(J264:W264)</f>
        <v>8</v>
      </c>
      <c r="Z264" s="12">
        <f t="shared" si="7"/>
        <v>864</v>
      </c>
    </row>
    <row r="265" spans="1:26" x14ac:dyDescent="0.2">
      <c r="A265" s="8" t="s">
        <v>16</v>
      </c>
      <c r="B265" s="28">
        <v>1.1850000000000001</v>
      </c>
      <c r="C265" s="21">
        <v>1.389</v>
      </c>
      <c r="D265" s="33">
        <v>1.153</v>
      </c>
      <c r="E265" s="21">
        <v>1.1870000000000001</v>
      </c>
      <c r="F265" s="45">
        <v>1.159</v>
      </c>
      <c r="G265" s="63">
        <v>1.2390000000000001</v>
      </c>
      <c r="H265" s="107">
        <v>1.42</v>
      </c>
      <c r="I265" s="131">
        <v>2.3490000000000002</v>
      </c>
      <c r="J265" s="61">
        <f>1</f>
        <v>1</v>
      </c>
      <c r="K265" s="61"/>
      <c r="L265" s="61"/>
      <c r="M265" s="61"/>
      <c r="N265" s="79"/>
      <c r="O265" s="79"/>
      <c r="P265" s="49"/>
      <c r="Q265" s="49"/>
      <c r="R265" s="72"/>
      <c r="S265" s="72"/>
      <c r="T265" s="66"/>
      <c r="U265" s="104"/>
      <c r="V265" s="104"/>
      <c r="W265" s="137"/>
      <c r="X265" s="137"/>
      <c r="Y265" s="3">
        <f t="shared" si="8"/>
        <v>1</v>
      </c>
      <c r="Z265" s="12">
        <f t="shared" ref="Z265:Z309" si="9">Y265+Z264</f>
        <v>865</v>
      </c>
    </row>
    <row r="266" spans="1:26" x14ac:dyDescent="0.2">
      <c r="A266" s="8" t="s">
        <v>250</v>
      </c>
      <c r="B266" s="28">
        <v>1.8839999999999999</v>
      </c>
      <c r="C266" s="21">
        <v>2.153</v>
      </c>
      <c r="D266" s="33">
        <v>2.1909999999999998</v>
      </c>
      <c r="E266" s="21">
        <v>1.9850000000000001</v>
      </c>
      <c r="F266" s="45">
        <v>2.2170000000000001</v>
      </c>
      <c r="G266" s="63">
        <v>2.2149999999999999</v>
      </c>
      <c r="H266" s="107">
        <v>1.9530000000000001</v>
      </c>
      <c r="I266" s="131">
        <v>2.3210000000000002</v>
      </c>
      <c r="J266" s="61"/>
      <c r="K266" s="61"/>
      <c r="L266" s="61"/>
      <c r="M266" s="61"/>
      <c r="N266" s="61"/>
      <c r="O266" s="61"/>
      <c r="P266" s="46"/>
      <c r="Q266" s="46"/>
      <c r="R266" s="73"/>
      <c r="S266" s="73"/>
      <c r="T266" s="67">
        <f>1</f>
        <v>1</v>
      </c>
      <c r="U266" s="105"/>
      <c r="V266" s="105">
        <f>1+1</f>
        <v>2</v>
      </c>
      <c r="W266" s="134">
        <f>1</f>
        <v>1</v>
      </c>
      <c r="X266" s="134"/>
      <c r="Y266" s="3">
        <f t="shared" si="8"/>
        <v>4</v>
      </c>
      <c r="Z266" s="12">
        <f t="shared" si="9"/>
        <v>869</v>
      </c>
    </row>
    <row r="267" spans="1:26" x14ac:dyDescent="0.2">
      <c r="A267" s="8" t="s">
        <v>38</v>
      </c>
      <c r="B267" s="28">
        <v>0.68</v>
      </c>
      <c r="C267" s="21">
        <v>1.1379999999999999</v>
      </c>
      <c r="D267" s="33">
        <v>0.88700000000000001</v>
      </c>
      <c r="E267" s="21">
        <v>1.3959999999999999</v>
      </c>
      <c r="F267" s="45">
        <v>1.2869999999999999</v>
      </c>
      <c r="G267" s="63">
        <v>1.105</v>
      </c>
      <c r="H267" s="107">
        <v>1.4079999999999999</v>
      </c>
      <c r="I267" s="131">
        <v>2.319</v>
      </c>
      <c r="J267" s="61"/>
      <c r="K267" s="61">
        <f>1</f>
        <v>1</v>
      </c>
      <c r="L267" s="61"/>
      <c r="M267" s="61">
        <f>1</f>
        <v>1</v>
      </c>
      <c r="N267" s="61"/>
      <c r="O267" s="61">
        <f>1</f>
        <v>1</v>
      </c>
      <c r="P267" s="46"/>
      <c r="Q267" s="46"/>
      <c r="R267" s="73"/>
      <c r="S267" s="73">
        <f>1</f>
        <v>1</v>
      </c>
      <c r="T267" s="67"/>
      <c r="U267" s="105"/>
      <c r="V267" s="105"/>
      <c r="W267" s="134">
        <f>1</f>
        <v>1</v>
      </c>
      <c r="X267" s="134"/>
      <c r="Y267" s="3">
        <f t="shared" si="8"/>
        <v>5</v>
      </c>
      <c r="Z267" s="12">
        <f t="shared" si="9"/>
        <v>874</v>
      </c>
    </row>
    <row r="268" spans="1:26" x14ac:dyDescent="0.2">
      <c r="A268" s="8" t="s">
        <v>82</v>
      </c>
      <c r="B268" s="28">
        <v>2.4129999999999998</v>
      </c>
      <c r="C268" s="21">
        <v>2.5350000000000001</v>
      </c>
      <c r="D268" s="33">
        <v>2.2639999999999998</v>
      </c>
      <c r="E268" s="21">
        <v>1.984</v>
      </c>
      <c r="F268" s="45">
        <v>2.2879999999999998</v>
      </c>
      <c r="G268" s="63">
        <v>2.532</v>
      </c>
      <c r="H268" s="107">
        <v>1.9610000000000001</v>
      </c>
      <c r="I268" s="131">
        <v>2.2770000000000001</v>
      </c>
      <c r="J268" s="61">
        <f>1+1+1</f>
        <v>3</v>
      </c>
      <c r="K268" s="61">
        <f>1</f>
        <v>1</v>
      </c>
      <c r="L268" s="61">
        <f>1</f>
        <v>1</v>
      </c>
      <c r="M268" s="61">
        <f>1+1+1</f>
        <v>3</v>
      </c>
      <c r="N268" s="61">
        <f>1</f>
        <v>1</v>
      </c>
      <c r="O268" s="61">
        <f>1</f>
        <v>1</v>
      </c>
      <c r="P268" s="46">
        <f>1+1</f>
        <v>2</v>
      </c>
      <c r="Q268" s="46">
        <f>1+1+1</f>
        <v>3</v>
      </c>
      <c r="R268" s="73"/>
      <c r="S268" s="73"/>
      <c r="T268" s="67">
        <f>4</f>
        <v>4</v>
      </c>
      <c r="U268" s="105">
        <f>1+1+1</f>
        <v>3</v>
      </c>
      <c r="V268" s="105">
        <f>1+1+1</f>
        <v>3</v>
      </c>
      <c r="W268" s="134">
        <f>1+1</f>
        <v>2</v>
      </c>
      <c r="X268" s="134"/>
      <c r="Y268" s="3">
        <f t="shared" si="8"/>
        <v>27</v>
      </c>
      <c r="Z268" s="12">
        <f t="shared" si="9"/>
        <v>901</v>
      </c>
    </row>
    <row r="269" spans="1:26" x14ac:dyDescent="0.2">
      <c r="A269" s="8" t="s">
        <v>52</v>
      </c>
      <c r="B269" s="28">
        <v>1.3779999999999999</v>
      </c>
      <c r="C269" s="21">
        <v>1.456</v>
      </c>
      <c r="D269" s="33">
        <v>1.4219999999999999</v>
      </c>
      <c r="E269" s="21">
        <v>1.7969999999999999</v>
      </c>
      <c r="F269" s="45">
        <v>1.5</v>
      </c>
      <c r="G269" s="63">
        <v>1.978</v>
      </c>
      <c r="H269" s="107">
        <v>1.429</v>
      </c>
      <c r="I269" s="131">
        <v>2.218</v>
      </c>
      <c r="J269" s="61">
        <f>1</f>
        <v>1</v>
      </c>
      <c r="K269" s="61"/>
      <c r="L269" s="61"/>
      <c r="M269" s="61"/>
      <c r="N269" s="61"/>
      <c r="O269" s="61"/>
      <c r="P269" s="46"/>
      <c r="Q269" s="46"/>
      <c r="R269" s="73"/>
      <c r="S269" s="73"/>
      <c r="T269" s="67"/>
      <c r="U269" s="105"/>
      <c r="V269" s="105"/>
      <c r="W269" s="134">
        <f>1</f>
        <v>1</v>
      </c>
      <c r="X269" s="134"/>
      <c r="Y269" s="3">
        <f t="shared" si="8"/>
        <v>2</v>
      </c>
      <c r="Z269" s="12">
        <f t="shared" si="9"/>
        <v>903</v>
      </c>
    </row>
    <row r="270" spans="1:26" x14ac:dyDescent="0.2">
      <c r="A270" s="8" t="s">
        <v>299</v>
      </c>
      <c r="B270" s="28" t="s">
        <v>2</v>
      </c>
      <c r="C270" s="21" t="s">
        <v>2</v>
      </c>
      <c r="D270" s="33" t="s">
        <v>2</v>
      </c>
      <c r="E270" s="21" t="s">
        <v>2</v>
      </c>
      <c r="F270" s="45" t="s">
        <v>2</v>
      </c>
      <c r="G270" s="63" t="s">
        <v>2</v>
      </c>
      <c r="H270" s="107" t="s">
        <v>2</v>
      </c>
      <c r="I270" s="131">
        <v>2.2000000000000002</v>
      </c>
      <c r="J270" s="61"/>
      <c r="K270" s="61"/>
      <c r="L270" s="61"/>
      <c r="M270" s="61"/>
      <c r="N270" s="61"/>
      <c r="O270" s="61"/>
      <c r="P270" s="46"/>
      <c r="Q270" s="46"/>
      <c r="R270" s="73"/>
      <c r="S270" s="73"/>
      <c r="T270" s="67"/>
      <c r="U270" s="105"/>
      <c r="V270" s="105"/>
      <c r="W270" s="134">
        <f>1</f>
        <v>1</v>
      </c>
      <c r="X270" s="134"/>
      <c r="Y270" s="3">
        <f t="shared" si="8"/>
        <v>1</v>
      </c>
      <c r="Z270" s="12">
        <f t="shared" si="9"/>
        <v>904</v>
      </c>
    </row>
    <row r="271" spans="1:26" x14ac:dyDescent="0.2">
      <c r="A271" s="1" t="s">
        <v>243</v>
      </c>
      <c r="B271" s="28">
        <v>1.4219999999999999</v>
      </c>
      <c r="C271" s="21">
        <v>1.32</v>
      </c>
      <c r="D271" s="33">
        <v>1.3759999999999999</v>
      </c>
      <c r="E271" s="21">
        <v>1.6060000000000001</v>
      </c>
      <c r="F271" s="45">
        <v>1.4610000000000001</v>
      </c>
      <c r="G271" s="63">
        <v>1.4750000000000001</v>
      </c>
      <c r="H271" s="107">
        <v>1.748</v>
      </c>
      <c r="I271" s="131">
        <v>2.1840000000000002</v>
      </c>
      <c r="J271" s="61"/>
      <c r="K271" s="61"/>
      <c r="L271" s="61"/>
      <c r="M271" s="61"/>
      <c r="N271" s="61"/>
      <c r="O271" s="61"/>
      <c r="P271" s="46"/>
      <c r="Q271" s="46"/>
      <c r="R271" s="73"/>
      <c r="S271" s="73"/>
      <c r="T271" s="67">
        <f>1</f>
        <v>1</v>
      </c>
      <c r="U271" s="105"/>
      <c r="V271" s="105"/>
      <c r="W271" s="134">
        <f>1</f>
        <v>1</v>
      </c>
      <c r="X271" s="134"/>
      <c r="Y271" s="3">
        <f t="shared" si="8"/>
        <v>2</v>
      </c>
      <c r="Z271" s="12">
        <f t="shared" si="9"/>
        <v>906</v>
      </c>
    </row>
    <row r="272" spans="1:26" x14ac:dyDescent="0.2">
      <c r="A272" s="8" t="s">
        <v>50</v>
      </c>
      <c r="B272" s="28">
        <v>1.4530000000000001</v>
      </c>
      <c r="C272" s="21">
        <v>1.1180000000000001</v>
      </c>
      <c r="D272" s="33">
        <v>1.258</v>
      </c>
      <c r="E272" s="21">
        <v>1.2649999999999999</v>
      </c>
      <c r="F272" s="45">
        <v>1.6</v>
      </c>
      <c r="G272" s="63">
        <v>1.9319999999999999</v>
      </c>
      <c r="H272" s="107">
        <v>1.5880000000000001</v>
      </c>
      <c r="I272" s="131">
        <v>2.125</v>
      </c>
      <c r="J272" s="61"/>
      <c r="K272" s="61"/>
      <c r="L272" s="61"/>
      <c r="M272" s="61"/>
      <c r="N272" s="61"/>
      <c r="O272" s="61">
        <f>1</f>
        <v>1</v>
      </c>
      <c r="P272" s="46"/>
      <c r="Q272" s="46"/>
      <c r="R272" s="73"/>
      <c r="S272" s="73"/>
      <c r="T272" s="67"/>
      <c r="U272" s="105"/>
      <c r="V272" s="105"/>
      <c r="W272" s="134"/>
      <c r="X272" s="134"/>
      <c r="Y272" s="3">
        <f t="shared" si="8"/>
        <v>1</v>
      </c>
      <c r="Z272" s="12">
        <f t="shared" si="9"/>
        <v>907</v>
      </c>
    </row>
    <row r="273" spans="1:26" x14ac:dyDescent="0.2">
      <c r="A273" s="1" t="s">
        <v>112</v>
      </c>
      <c r="B273" s="28">
        <v>1.028</v>
      </c>
      <c r="C273" s="21">
        <v>1.1359999999999999</v>
      </c>
      <c r="D273" s="33">
        <v>1.76</v>
      </c>
      <c r="E273" s="21">
        <v>1.51</v>
      </c>
      <c r="F273" s="45">
        <v>1.327</v>
      </c>
      <c r="G273" s="63">
        <v>1.6240000000000001</v>
      </c>
      <c r="H273" s="107">
        <v>1.7330000000000001</v>
      </c>
      <c r="I273" s="131">
        <v>2.0880000000000001</v>
      </c>
      <c r="J273" s="61"/>
      <c r="K273" s="61"/>
      <c r="L273" s="61"/>
      <c r="M273" s="61">
        <f>1+1</f>
        <v>2</v>
      </c>
      <c r="N273" s="61"/>
      <c r="O273" s="61">
        <f>1</f>
        <v>1</v>
      </c>
      <c r="P273" s="46"/>
      <c r="Q273" s="46"/>
      <c r="R273" s="73"/>
      <c r="S273" s="73"/>
      <c r="T273" s="67"/>
      <c r="U273" s="105"/>
      <c r="V273" s="105">
        <f>1+1</f>
        <v>2</v>
      </c>
      <c r="W273" s="134">
        <f>1</f>
        <v>1</v>
      </c>
      <c r="X273" s="134">
        <f>1</f>
        <v>1</v>
      </c>
      <c r="Y273" s="3">
        <f t="shared" si="8"/>
        <v>6</v>
      </c>
      <c r="Z273" s="12">
        <f t="shared" si="9"/>
        <v>913</v>
      </c>
    </row>
    <row r="274" spans="1:26" x14ac:dyDescent="0.2">
      <c r="A274" s="8" t="s">
        <v>65</v>
      </c>
      <c r="B274" s="28">
        <v>1.9870000000000001</v>
      </c>
      <c r="C274" s="21">
        <v>1.895</v>
      </c>
      <c r="D274" s="33">
        <v>1.91</v>
      </c>
      <c r="E274" s="21">
        <v>1.7609999999999999</v>
      </c>
      <c r="F274" s="45">
        <v>1.758</v>
      </c>
      <c r="G274" s="63">
        <v>1.7210000000000001</v>
      </c>
      <c r="H274" s="107">
        <v>1.8140000000000001</v>
      </c>
      <c r="I274" s="131">
        <v>2.048</v>
      </c>
      <c r="J274" s="61"/>
      <c r="K274" s="61"/>
      <c r="L274" s="61"/>
      <c r="M274" s="61"/>
      <c r="N274" s="61">
        <f>1</f>
        <v>1</v>
      </c>
      <c r="O274" s="61"/>
      <c r="P274" s="46"/>
      <c r="Q274" s="46"/>
      <c r="R274" s="73"/>
      <c r="S274" s="73"/>
      <c r="T274" s="67"/>
      <c r="U274" s="105"/>
      <c r="V274" s="105"/>
      <c r="W274" s="134"/>
      <c r="X274" s="134"/>
      <c r="Y274" s="3">
        <f t="shared" si="8"/>
        <v>1</v>
      </c>
      <c r="Z274" s="12">
        <f t="shared" si="9"/>
        <v>914</v>
      </c>
    </row>
    <row r="275" spans="1:26" x14ac:dyDescent="0.2">
      <c r="A275" s="13" t="s">
        <v>15</v>
      </c>
      <c r="B275" s="28">
        <v>0.70499999999999996</v>
      </c>
      <c r="C275" s="21">
        <v>0.65</v>
      </c>
      <c r="D275" s="33">
        <v>0.64600000000000002</v>
      </c>
      <c r="E275" s="21">
        <v>0.64900000000000002</v>
      </c>
      <c r="F275" s="45">
        <v>0.65100000000000002</v>
      </c>
      <c r="G275" s="63">
        <v>0.89400000000000002</v>
      </c>
      <c r="H275" s="107">
        <v>1.0920000000000001</v>
      </c>
      <c r="I275" s="131">
        <v>1.931</v>
      </c>
      <c r="J275" s="77"/>
      <c r="K275" s="77"/>
      <c r="L275" s="77">
        <f>1</f>
        <v>1</v>
      </c>
      <c r="M275" s="77"/>
      <c r="N275" s="78"/>
      <c r="O275" s="78"/>
      <c r="P275" s="48"/>
      <c r="Q275" s="48"/>
      <c r="R275" s="71"/>
      <c r="S275" s="71"/>
      <c r="T275" s="65"/>
      <c r="U275" s="103"/>
      <c r="V275" s="103"/>
      <c r="W275" s="136"/>
      <c r="X275" s="136"/>
      <c r="Y275" s="3">
        <f t="shared" si="8"/>
        <v>1</v>
      </c>
      <c r="Z275" s="12">
        <f t="shared" si="9"/>
        <v>915</v>
      </c>
    </row>
    <row r="276" spans="1:26" x14ac:dyDescent="0.2">
      <c r="A276" s="8" t="s">
        <v>262</v>
      </c>
      <c r="B276" s="28"/>
      <c r="C276" s="21"/>
      <c r="D276" s="33"/>
      <c r="E276" s="21"/>
      <c r="F276" s="45"/>
      <c r="H276" s="107">
        <v>1.22</v>
      </c>
      <c r="I276" s="131">
        <v>1.93</v>
      </c>
      <c r="J276" s="61"/>
      <c r="K276" s="61"/>
      <c r="L276" s="61"/>
      <c r="M276" s="61"/>
      <c r="N276" s="61"/>
      <c r="O276" s="61"/>
      <c r="P276" s="46"/>
      <c r="Q276" s="46"/>
      <c r="R276" s="73"/>
      <c r="S276" s="73"/>
      <c r="T276" s="67"/>
      <c r="U276" s="105">
        <f>1</f>
        <v>1</v>
      </c>
      <c r="V276" s="105"/>
      <c r="W276" s="134"/>
      <c r="X276" s="134"/>
      <c r="Y276" s="3">
        <f t="shared" si="8"/>
        <v>1</v>
      </c>
      <c r="Z276" s="12">
        <f t="shared" si="9"/>
        <v>916</v>
      </c>
    </row>
    <row r="277" spans="1:26" x14ac:dyDescent="0.2">
      <c r="A277" s="1" t="s">
        <v>142</v>
      </c>
      <c r="B277" s="28">
        <v>0.46700000000000003</v>
      </c>
      <c r="C277" s="21">
        <v>0.622</v>
      </c>
      <c r="D277" s="33">
        <v>0.92800000000000005</v>
      </c>
      <c r="E277" s="21">
        <v>0.97799999999999998</v>
      </c>
      <c r="F277" s="45">
        <v>1.2170000000000001</v>
      </c>
      <c r="G277" s="63">
        <v>1.5249999999999999</v>
      </c>
      <c r="H277" s="107">
        <v>1.3640000000000001</v>
      </c>
      <c r="I277" s="131">
        <v>1.9279999999999999</v>
      </c>
      <c r="J277" s="61"/>
      <c r="K277" s="61">
        <f>1</f>
        <v>1</v>
      </c>
      <c r="L277" s="61">
        <f>1+1</f>
        <v>2</v>
      </c>
      <c r="M277" s="61"/>
      <c r="N277" s="61"/>
      <c r="O277" s="61">
        <f>1</f>
        <v>1</v>
      </c>
      <c r="P277" s="46"/>
      <c r="Q277" s="46">
        <f>1</f>
        <v>1</v>
      </c>
      <c r="R277" s="73"/>
      <c r="S277" s="73"/>
      <c r="T277" s="67">
        <f>1</f>
        <v>1</v>
      </c>
      <c r="U277" s="105"/>
      <c r="V277" s="105"/>
      <c r="W277" s="134">
        <f>1</f>
        <v>1</v>
      </c>
      <c r="X277" s="134">
        <f>1</f>
        <v>1</v>
      </c>
      <c r="Y277" s="3">
        <f t="shared" si="8"/>
        <v>7</v>
      </c>
      <c r="Z277" s="12">
        <f t="shared" si="9"/>
        <v>923</v>
      </c>
    </row>
    <row r="278" spans="1:26" x14ac:dyDescent="0.2">
      <c r="A278" s="8" t="s">
        <v>57</v>
      </c>
      <c r="B278" s="28">
        <v>1.429</v>
      </c>
      <c r="C278" s="21">
        <v>1.528</v>
      </c>
      <c r="D278" s="33">
        <v>1.5149999999999999</v>
      </c>
      <c r="E278" s="21">
        <v>1.4550000000000001</v>
      </c>
      <c r="F278" s="45">
        <v>1.782</v>
      </c>
      <c r="G278" s="63">
        <v>2.2309999999999999</v>
      </c>
      <c r="H278" s="107">
        <v>1.784</v>
      </c>
      <c r="I278" s="131">
        <v>1.88</v>
      </c>
      <c r="J278" s="61"/>
      <c r="K278" s="61"/>
      <c r="L278" s="61"/>
      <c r="M278" s="61"/>
      <c r="N278" s="61"/>
      <c r="O278" s="61">
        <f>1</f>
        <v>1</v>
      </c>
      <c r="P278" s="46"/>
      <c r="Q278" s="46"/>
      <c r="R278" s="73"/>
      <c r="S278" s="73"/>
      <c r="T278" s="67"/>
      <c r="U278" s="105"/>
      <c r="V278" s="105"/>
      <c r="W278" s="134"/>
      <c r="X278" s="134"/>
      <c r="Y278" s="3">
        <f t="shared" si="8"/>
        <v>1</v>
      </c>
      <c r="Z278" s="12">
        <f t="shared" si="9"/>
        <v>924</v>
      </c>
    </row>
    <row r="279" spans="1:26" x14ac:dyDescent="0.2">
      <c r="A279" s="8" t="s">
        <v>331</v>
      </c>
      <c r="B279" s="28"/>
      <c r="C279" s="21"/>
      <c r="D279" s="33"/>
      <c r="E279" s="21"/>
      <c r="F279" s="45"/>
      <c r="H279" s="107">
        <v>1.167</v>
      </c>
      <c r="I279" s="131">
        <v>1.879</v>
      </c>
      <c r="J279" s="61"/>
      <c r="K279" s="61"/>
      <c r="L279" s="61"/>
      <c r="M279" s="61"/>
      <c r="N279" s="61"/>
      <c r="O279" s="61"/>
      <c r="P279" s="46"/>
      <c r="Q279" s="46"/>
      <c r="R279" s="73"/>
      <c r="S279" s="73"/>
      <c r="T279" s="67"/>
      <c r="U279" s="105"/>
      <c r="V279" s="105"/>
      <c r="W279" s="134">
        <f>1</f>
        <v>1</v>
      </c>
      <c r="X279" s="134"/>
      <c r="Y279" s="3">
        <f t="shared" si="8"/>
        <v>1</v>
      </c>
      <c r="Z279" s="12">
        <f t="shared" si="9"/>
        <v>925</v>
      </c>
    </row>
    <row r="280" spans="1:26" x14ac:dyDescent="0.2">
      <c r="A280" s="1" t="s">
        <v>313</v>
      </c>
      <c r="B280" s="28"/>
      <c r="C280" s="21"/>
      <c r="D280" s="33"/>
      <c r="E280" s="21"/>
      <c r="F280" s="45"/>
      <c r="H280" s="107">
        <v>1.28</v>
      </c>
      <c r="I280" s="131">
        <v>1.8109999999999999</v>
      </c>
      <c r="J280" s="61"/>
      <c r="K280" s="61"/>
      <c r="L280" s="61"/>
      <c r="M280" s="61"/>
      <c r="N280" s="61"/>
      <c r="O280" s="61"/>
      <c r="P280" s="46"/>
      <c r="Q280" s="46"/>
      <c r="R280" s="73"/>
      <c r="S280" s="73"/>
      <c r="T280" s="67"/>
      <c r="U280" s="105"/>
      <c r="V280" s="105"/>
      <c r="W280" s="134">
        <f>1</f>
        <v>1</v>
      </c>
      <c r="X280" s="134"/>
      <c r="Y280" s="3">
        <f t="shared" si="8"/>
        <v>1</v>
      </c>
      <c r="Z280" s="12">
        <f t="shared" si="9"/>
        <v>926</v>
      </c>
    </row>
    <row r="281" spans="1:26" x14ac:dyDescent="0.2">
      <c r="A281" s="1" t="s">
        <v>63</v>
      </c>
      <c r="B281" s="28">
        <v>1.738</v>
      </c>
      <c r="C281" s="21">
        <v>1.724</v>
      </c>
      <c r="D281" s="33">
        <v>1.837</v>
      </c>
      <c r="E281" s="21">
        <v>1.5980000000000001</v>
      </c>
      <c r="F281" s="45">
        <v>1.708</v>
      </c>
      <c r="G281" s="63">
        <v>1.73</v>
      </c>
      <c r="H281" s="107">
        <v>1.5509999999999999</v>
      </c>
      <c r="I281" s="131">
        <v>1.7709999999999999</v>
      </c>
      <c r="J281" s="61">
        <f>1</f>
        <v>1</v>
      </c>
      <c r="K281" s="61"/>
      <c r="L281" s="61">
        <f>1</f>
        <v>1</v>
      </c>
      <c r="M281" s="61"/>
      <c r="N281" s="61"/>
      <c r="O281" s="61"/>
      <c r="P281" s="46"/>
      <c r="Q281" s="46"/>
      <c r="R281" s="73"/>
      <c r="S281" s="73"/>
      <c r="T281" s="67"/>
      <c r="U281" s="105"/>
      <c r="V281" s="105"/>
      <c r="W281" s="134"/>
      <c r="X281" s="134"/>
      <c r="Y281" s="3">
        <f t="shared" si="8"/>
        <v>2</v>
      </c>
      <c r="Z281" s="12">
        <f t="shared" si="9"/>
        <v>928</v>
      </c>
    </row>
    <row r="282" spans="1:26" x14ac:dyDescent="0.2">
      <c r="A282" s="8" t="s">
        <v>71</v>
      </c>
      <c r="B282" s="28">
        <v>1.5069999999999999</v>
      </c>
      <c r="C282" s="21">
        <v>1.4570000000000001</v>
      </c>
      <c r="D282" s="33">
        <v>1.5669999999999999</v>
      </c>
      <c r="E282" s="21">
        <v>1.3180000000000001</v>
      </c>
      <c r="F282" s="45">
        <v>1.746</v>
      </c>
      <c r="G282" s="63">
        <v>1.5549999999999999</v>
      </c>
      <c r="H282" s="107">
        <v>1.8460000000000001</v>
      </c>
      <c r="I282" s="131">
        <v>1.7290000000000001</v>
      </c>
      <c r="J282" s="61"/>
      <c r="K282" s="61"/>
      <c r="L282" s="61"/>
      <c r="M282" s="61"/>
      <c r="N282" s="61">
        <f>1</f>
        <v>1</v>
      </c>
      <c r="O282" s="61">
        <f>1</f>
        <v>1</v>
      </c>
      <c r="P282" s="46"/>
      <c r="Q282" s="46">
        <f>1</f>
        <v>1</v>
      </c>
      <c r="R282" s="73"/>
      <c r="S282" s="73"/>
      <c r="T282" s="67"/>
      <c r="U282" s="105"/>
      <c r="V282" s="105"/>
      <c r="W282" s="134"/>
      <c r="X282" s="134">
        <f>1</f>
        <v>1</v>
      </c>
      <c r="Y282" s="3">
        <f t="shared" si="8"/>
        <v>3</v>
      </c>
      <c r="Z282" s="12">
        <f t="shared" si="9"/>
        <v>931</v>
      </c>
    </row>
    <row r="283" spans="1:26" x14ac:dyDescent="0.2">
      <c r="A283" s="8" t="s">
        <v>72</v>
      </c>
      <c r="B283" s="28">
        <v>1.661</v>
      </c>
      <c r="C283" s="21">
        <v>1.401</v>
      </c>
      <c r="D283" s="33">
        <v>1.23</v>
      </c>
      <c r="E283" s="21">
        <v>1.3149999999999999</v>
      </c>
      <c r="F283" s="45">
        <v>1.3939999999999999</v>
      </c>
      <c r="G283" s="63">
        <v>1.484</v>
      </c>
      <c r="H283" s="107">
        <v>1.0189999999999999</v>
      </c>
      <c r="I283" s="131">
        <v>1.6719999999999999</v>
      </c>
      <c r="J283" s="61"/>
      <c r="K283" s="61">
        <f>1</f>
        <v>1</v>
      </c>
      <c r="L283" s="61"/>
      <c r="M283" s="61"/>
      <c r="N283" s="61"/>
      <c r="O283" s="61">
        <f>1</f>
        <v>1</v>
      </c>
      <c r="P283" s="46"/>
      <c r="Q283" s="46"/>
      <c r="R283" s="73"/>
      <c r="S283" s="73"/>
      <c r="T283" s="67"/>
      <c r="U283" s="105"/>
      <c r="V283" s="105"/>
      <c r="W283" s="134"/>
      <c r="X283" s="134"/>
      <c r="Y283" s="3">
        <f t="shared" si="8"/>
        <v>2</v>
      </c>
      <c r="Z283" s="12">
        <f t="shared" si="9"/>
        <v>933</v>
      </c>
    </row>
    <row r="284" spans="1:26" x14ac:dyDescent="0.2">
      <c r="A284" s="1" t="s">
        <v>121</v>
      </c>
      <c r="B284" s="28">
        <v>1.681</v>
      </c>
      <c r="C284" s="21">
        <v>1.746</v>
      </c>
      <c r="D284" s="33">
        <v>1.4</v>
      </c>
      <c r="E284" s="21">
        <v>1.343</v>
      </c>
      <c r="F284" s="45">
        <v>1.2070000000000001</v>
      </c>
      <c r="G284" s="63">
        <v>1.3660000000000001</v>
      </c>
      <c r="H284" s="107">
        <v>1.1859999999999999</v>
      </c>
      <c r="I284" s="131">
        <v>1.633</v>
      </c>
      <c r="J284" s="61">
        <f>1</f>
        <v>1</v>
      </c>
      <c r="K284" s="61"/>
      <c r="L284" s="61">
        <f>1</f>
        <v>1</v>
      </c>
      <c r="M284" s="61"/>
      <c r="N284" s="61"/>
      <c r="O284" s="61"/>
      <c r="P284" s="46"/>
      <c r="Q284" s="46"/>
      <c r="R284" s="73"/>
      <c r="S284" s="73"/>
      <c r="T284" s="67"/>
      <c r="U284" s="105">
        <f>1+1</f>
        <v>2</v>
      </c>
      <c r="V284" s="105"/>
      <c r="W284" s="134">
        <f>1</f>
        <v>1</v>
      </c>
      <c r="X284" s="134"/>
      <c r="Y284" s="3">
        <f t="shared" si="8"/>
        <v>5</v>
      </c>
      <c r="Z284" s="12">
        <f t="shared" si="9"/>
        <v>938</v>
      </c>
    </row>
    <row r="285" spans="1:26" x14ac:dyDescent="0.2">
      <c r="A285" s="1" t="s">
        <v>211</v>
      </c>
      <c r="B285" s="28" t="s">
        <v>2</v>
      </c>
      <c r="C285" s="32" t="s">
        <v>2</v>
      </c>
      <c r="D285" s="33" t="s">
        <v>2</v>
      </c>
      <c r="E285" s="32" t="s">
        <v>2</v>
      </c>
      <c r="F285" s="45" t="s">
        <v>2</v>
      </c>
      <c r="G285" s="63">
        <v>1.3420000000000001</v>
      </c>
      <c r="H285" s="107">
        <v>1.048</v>
      </c>
      <c r="I285" s="131">
        <v>1.5660000000000001</v>
      </c>
      <c r="J285" s="61"/>
      <c r="K285" s="61"/>
      <c r="L285" s="61"/>
      <c r="M285" s="61"/>
      <c r="N285" s="61"/>
      <c r="O285" s="61"/>
      <c r="P285" s="46"/>
      <c r="Q285" s="46"/>
      <c r="R285" s="73">
        <f>1+1</f>
        <v>2</v>
      </c>
      <c r="S285" s="73"/>
      <c r="T285" s="67">
        <f>1</f>
        <v>1</v>
      </c>
      <c r="U285" s="105"/>
      <c r="V285" s="105">
        <f>1+1</f>
        <v>2</v>
      </c>
      <c r="W285" s="134">
        <f>1</f>
        <v>1</v>
      </c>
      <c r="X285" s="134">
        <f>1</f>
        <v>1</v>
      </c>
      <c r="Y285" s="3">
        <f t="shared" si="8"/>
        <v>6</v>
      </c>
      <c r="Z285" s="12">
        <f t="shared" si="9"/>
        <v>944</v>
      </c>
    </row>
    <row r="286" spans="1:26" x14ac:dyDescent="0.2">
      <c r="A286" s="1" t="s">
        <v>66</v>
      </c>
      <c r="B286" s="28">
        <v>0.375</v>
      </c>
      <c r="C286" s="21">
        <v>0.72199999999999998</v>
      </c>
      <c r="D286" s="33">
        <v>1.494</v>
      </c>
      <c r="E286" s="21">
        <v>1.075</v>
      </c>
      <c r="F286" s="45">
        <v>1.0509999999999999</v>
      </c>
      <c r="G286" s="63">
        <v>1.087</v>
      </c>
      <c r="H286" s="107">
        <v>1.1000000000000001</v>
      </c>
      <c r="I286" s="131">
        <v>1.5620000000000001</v>
      </c>
      <c r="J286" s="61"/>
      <c r="K286" s="61"/>
      <c r="L286" s="61">
        <f>1</f>
        <v>1</v>
      </c>
      <c r="M286" s="61"/>
      <c r="N286" s="61"/>
      <c r="O286" s="61"/>
      <c r="P286" s="46"/>
      <c r="Q286" s="46"/>
      <c r="R286" s="73"/>
      <c r="S286" s="73"/>
      <c r="T286" s="67"/>
      <c r="U286" s="105"/>
      <c r="V286" s="105"/>
      <c r="W286" s="134"/>
      <c r="X286" s="134"/>
      <c r="Y286" s="3">
        <f t="shared" si="8"/>
        <v>1</v>
      </c>
      <c r="Z286" s="12">
        <f t="shared" si="9"/>
        <v>945</v>
      </c>
    </row>
    <row r="287" spans="1:26" x14ac:dyDescent="0.2">
      <c r="A287" s="8" t="s">
        <v>254</v>
      </c>
      <c r="B287" s="28" t="s">
        <v>2</v>
      </c>
      <c r="C287" s="21" t="s">
        <v>2</v>
      </c>
      <c r="D287" s="33" t="s">
        <v>2</v>
      </c>
      <c r="E287" s="21" t="s">
        <v>2</v>
      </c>
      <c r="F287" s="45" t="s">
        <v>2</v>
      </c>
      <c r="G287" s="63" t="s">
        <v>2</v>
      </c>
      <c r="H287" s="107">
        <v>1.331</v>
      </c>
      <c r="I287" s="131">
        <v>1.55</v>
      </c>
      <c r="J287" s="61"/>
      <c r="K287" s="61"/>
      <c r="L287" s="61"/>
      <c r="M287" s="61"/>
      <c r="N287" s="61"/>
      <c r="O287" s="61">
        <f>1</f>
        <v>1</v>
      </c>
      <c r="P287" s="46"/>
      <c r="Q287" s="46"/>
      <c r="R287" s="73"/>
      <c r="S287" s="73"/>
      <c r="T287" s="67">
        <f>1</f>
        <v>1</v>
      </c>
      <c r="U287" s="105"/>
      <c r="V287" s="105"/>
      <c r="W287" s="134"/>
      <c r="X287" s="134">
        <f>1</f>
        <v>1</v>
      </c>
      <c r="Y287" s="3">
        <f t="shared" si="8"/>
        <v>2</v>
      </c>
      <c r="Z287" s="12">
        <f t="shared" si="9"/>
        <v>947</v>
      </c>
    </row>
    <row r="288" spans="1:26" x14ac:dyDescent="0.2">
      <c r="A288" s="8" t="s">
        <v>214</v>
      </c>
      <c r="B288" s="28">
        <v>1</v>
      </c>
      <c r="C288" s="21">
        <v>0.96499999999999997</v>
      </c>
      <c r="D288" s="33">
        <v>0.90500000000000003</v>
      </c>
      <c r="E288" s="21">
        <v>1.2929999999999999</v>
      </c>
      <c r="F288" s="45">
        <v>1.1599999999999999</v>
      </c>
      <c r="G288" s="63">
        <v>1.0389999999999999</v>
      </c>
      <c r="H288" s="107">
        <v>1.0189999999999999</v>
      </c>
      <c r="I288" s="131">
        <v>1.534</v>
      </c>
      <c r="J288" s="61"/>
      <c r="K288" s="61"/>
      <c r="L288" s="61"/>
      <c r="M288" s="61"/>
      <c r="N288" s="61"/>
      <c r="O288" s="61"/>
      <c r="P288" s="46"/>
      <c r="Q288" s="46"/>
      <c r="R288" s="73">
        <f>1</f>
        <v>1</v>
      </c>
      <c r="S288" s="73"/>
      <c r="T288" s="67"/>
      <c r="U288" s="105"/>
      <c r="V288" s="105"/>
      <c r="W288" s="134"/>
      <c r="X288" s="134"/>
      <c r="Y288" s="3">
        <f t="shared" si="8"/>
        <v>1</v>
      </c>
      <c r="Z288" s="12">
        <f t="shared" si="9"/>
        <v>948</v>
      </c>
    </row>
    <row r="289" spans="1:26" x14ac:dyDescent="0.2">
      <c r="A289" s="8" t="s">
        <v>189</v>
      </c>
      <c r="B289" s="28">
        <v>0.86399999999999999</v>
      </c>
      <c r="C289" s="21">
        <v>0.91700000000000004</v>
      </c>
      <c r="D289" s="33">
        <v>0.93300000000000005</v>
      </c>
      <c r="E289" s="21">
        <v>0.93799999999999994</v>
      </c>
      <c r="F289" s="45">
        <v>1.0309999999999999</v>
      </c>
      <c r="G289" s="63">
        <v>1.079</v>
      </c>
      <c r="H289" s="107">
        <v>1.137</v>
      </c>
      <c r="I289" s="131">
        <v>1.496</v>
      </c>
      <c r="J289" s="61"/>
      <c r="K289" s="61"/>
      <c r="L289" s="61"/>
      <c r="M289" s="61"/>
      <c r="N289" s="61"/>
      <c r="O289" s="61"/>
      <c r="P289" s="46">
        <f>1</f>
        <v>1</v>
      </c>
      <c r="Q289" s="46"/>
      <c r="R289" s="73"/>
      <c r="S289" s="73"/>
      <c r="T289" s="67"/>
      <c r="U289" s="105">
        <f>1</f>
        <v>1</v>
      </c>
      <c r="V289" s="105">
        <f>1</f>
        <v>1</v>
      </c>
      <c r="W289" s="134">
        <f>1</f>
        <v>1</v>
      </c>
      <c r="X289" s="134"/>
      <c r="Y289" s="3">
        <f t="shared" si="8"/>
        <v>4</v>
      </c>
      <c r="Z289" s="12">
        <f t="shared" si="9"/>
        <v>952</v>
      </c>
    </row>
    <row r="290" spans="1:26" x14ac:dyDescent="0.2">
      <c r="A290" s="31" t="s">
        <v>75</v>
      </c>
      <c r="B290" s="28">
        <v>1.153</v>
      </c>
      <c r="C290" s="21">
        <v>1.17</v>
      </c>
      <c r="D290" s="33">
        <v>0.96699999999999997</v>
      </c>
      <c r="E290" s="21">
        <v>0.98799999999999999</v>
      </c>
      <c r="F290" s="45">
        <v>0.92900000000000005</v>
      </c>
      <c r="G290" s="63">
        <v>0.84699999999999998</v>
      </c>
      <c r="H290" s="132">
        <v>1.085</v>
      </c>
      <c r="I290" s="131">
        <v>1.462</v>
      </c>
      <c r="J290" s="61"/>
      <c r="K290" s="61"/>
      <c r="L290" s="61"/>
      <c r="M290" s="61">
        <f>1</f>
        <v>1</v>
      </c>
      <c r="N290" s="61"/>
      <c r="O290" s="61"/>
      <c r="P290" s="46">
        <f>1</f>
        <v>1</v>
      </c>
      <c r="Q290" s="46"/>
      <c r="R290" s="73"/>
      <c r="S290" s="73"/>
      <c r="T290" s="67"/>
      <c r="U290" s="105"/>
      <c r="V290" s="105"/>
      <c r="W290" s="134"/>
      <c r="X290" s="134"/>
      <c r="Y290" s="3">
        <f t="shared" si="8"/>
        <v>2</v>
      </c>
      <c r="Z290" s="12">
        <f t="shared" si="9"/>
        <v>954</v>
      </c>
    </row>
    <row r="291" spans="1:26" x14ac:dyDescent="0.2">
      <c r="A291" s="1" t="s">
        <v>487</v>
      </c>
      <c r="B291" s="28"/>
      <c r="C291" s="21"/>
      <c r="D291" s="33"/>
      <c r="E291" s="21"/>
      <c r="F291" s="45"/>
      <c r="I291" s="131">
        <v>1.4239999999999999</v>
      </c>
      <c r="J291" s="61"/>
      <c r="K291" s="61"/>
      <c r="L291" s="61"/>
      <c r="M291" s="61"/>
      <c r="N291" s="61"/>
      <c r="O291" s="61"/>
      <c r="P291" s="46"/>
      <c r="Q291" s="46"/>
      <c r="R291" s="73"/>
      <c r="S291" s="73"/>
      <c r="T291" s="67"/>
      <c r="U291" s="105"/>
      <c r="V291" s="105"/>
      <c r="W291" s="134"/>
      <c r="X291" s="134">
        <f>1</f>
        <v>1</v>
      </c>
      <c r="Y291" s="3">
        <f t="shared" si="8"/>
        <v>0</v>
      </c>
      <c r="Z291" s="12">
        <f t="shared" si="9"/>
        <v>954</v>
      </c>
    </row>
    <row r="292" spans="1:26" x14ac:dyDescent="0.2">
      <c r="A292" s="8" t="s">
        <v>62</v>
      </c>
      <c r="B292" s="28">
        <v>1.0209999999999999</v>
      </c>
      <c r="C292" s="21">
        <v>1.0409999999999999</v>
      </c>
      <c r="D292" s="33">
        <v>0.95299999999999996</v>
      </c>
      <c r="E292" s="21">
        <v>1.026</v>
      </c>
      <c r="F292" s="45">
        <v>1.085</v>
      </c>
      <c r="G292" s="63">
        <v>1.0069999999999999</v>
      </c>
      <c r="H292" s="107">
        <v>1.423</v>
      </c>
      <c r="I292" s="131">
        <v>1.4</v>
      </c>
      <c r="J292" s="61"/>
      <c r="K292" s="61"/>
      <c r="L292" s="61"/>
      <c r="M292" s="61"/>
      <c r="N292" s="61"/>
      <c r="O292" s="61">
        <f>1</f>
        <v>1</v>
      </c>
      <c r="P292" s="46"/>
      <c r="Q292" s="46"/>
      <c r="R292" s="73"/>
      <c r="S292" s="73"/>
      <c r="T292" s="67"/>
      <c r="U292" s="105"/>
      <c r="V292" s="105"/>
      <c r="W292" s="134"/>
      <c r="X292" s="134"/>
      <c r="Y292" s="3">
        <f t="shared" si="8"/>
        <v>1</v>
      </c>
      <c r="Z292" s="12">
        <f t="shared" si="9"/>
        <v>955</v>
      </c>
    </row>
    <row r="293" spans="1:26" x14ac:dyDescent="0.2">
      <c r="A293" s="8" t="s">
        <v>292</v>
      </c>
      <c r="B293" s="28" t="s">
        <v>2</v>
      </c>
      <c r="C293" s="21" t="s">
        <v>2</v>
      </c>
      <c r="D293" s="33" t="s">
        <v>2</v>
      </c>
      <c r="E293" s="21" t="s">
        <v>2</v>
      </c>
      <c r="F293" s="45">
        <v>0.65</v>
      </c>
      <c r="G293" s="63">
        <v>0.81699999999999995</v>
      </c>
      <c r="H293" s="107">
        <v>1.048</v>
      </c>
      <c r="I293" s="131">
        <v>1.395</v>
      </c>
      <c r="J293" s="61"/>
      <c r="K293" s="61"/>
      <c r="L293" s="61"/>
      <c r="M293" s="61"/>
      <c r="N293" s="79"/>
      <c r="O293" s="79"/>
      <c r="P293" s="49"/>
      <c r="Q293" s="49"/>
      <c r="R293" s="72"/>
      <c r="S293" s="72"/>
      <c r="T293" s="66"/>
      <c r="U293" s="104"/>
      <c r="V293" s="104">
        <f>1</f>
        <v>1</v>
      </c>
      <c r="W293" s="137"/>
      <c r="X293" s="137"/>
      <c r="Y293" s="3">
        <f t="shared" si="8"/>
        <v>1</v>
      </c>
      <c r="Z293" s="12">
        <f t="shared" si="9"/>
        <v>956</v>
      </c>
    </row>
    <row r="294" spans="1:26" x14ac:dyDescent="0.2">
      <c r="A294" s="8" t="s">
        <v>489</v>
      </c>
      <c r="B294" s="28"/>
      <c r="C294" s="21"/>
      <c r="D294" s="33"/>
      <c r="E294" s="21"/>
      <c r="F294" s="45"/>
      <c r="I294" s="131">
        <v>1.3169999999999999</v>
      </c>
      <c r="J294" s="61"/>
      <c r="K294" s="61"/>
      <c r="L294" s="61"/>
      <c r="M294" s="61"/>
      <c r="N294" s="61"/>
      <c r="O294" s="61"/>
      <c r="P294" s="46"/>
      <c r="Q294" s="46"/>
      <c r="R294" s="73"/>
      <c r="S294" s="73"/>
      <c r="T294" s="67"/>
      <c r="U294" s="105"/>
      <c r="V294" s="105"/>
      <c r="W294" s="134"/>
      <c r="X294" s="134">
        <f>1</f>
        <v>1</v>
      </c>
      <c r="Y294" s="3">
        <f t="shared" si="8"/>
        <v>0</v>
      </c>
      <c r="Z294" s="12">
        <f t="shared" si="9"/>
        <v>956</v>
      </c>
    </row>
    <row r="295" spans="1:26" x14ac:dyDescent="0.2">
      <c r="A295" s="8" t="s">
        <v>219</v>
      </c>
      <c r="B295" s="28" t="s">
        <v>2</v>
      </c>
      <c r="C295" s="21" t="s">
        <v>2</v>
      </c>
      <c r="D295" s="33" t="s">
        <v>2</v>
      </c>
      <c r="E295" s="21" t="s">
        <v>2</v>
      </c>
      <c r="F295" s="45">
        <v>0.83299999999999996</v>
      </c>
      <c r="G295" s="63">
        <v>1.1599999999999999</v>
      </c>
      <c r="H295" s="107">
        <v>1.133</v>
      </c>
      <c r="I295" s="131">
        <v>1.3089999999999999</v>
      </c>
      <c r="J295" s="61"/>
      <c r="K295" s="61"/>
      <c r="L295" s="61"/>
      <c r="M295" s="61"/>
      <c r="N295" s="61"/>
      <c r="O295" s="61"/>
      <c r="P295" s="46"/>
      <c r="Q295" s="46">
        <f>1</f>
        <v>1</v>
      </c>
      <c r="R295" s="73"/>
      <c r="S295" s="73"/>
      <c r="T295" s="67"/>
      <c r="U295" s="105"/>
      <c r="V295" s="105"/>
      <c r="W295" s="134"/>
      <c r="X295" s="134"/>
      <c r="Y295" s="3">
        <f t="shared" si="8"/>
        <v>1</v>
      </c>
      <c r="Z295" s="12">
        <f t="shared" si="9"/>
        <v>957</v>
      </c>
    </row>
    <row r="296" spans="1:26" x14ac:dyDescent="0.2">
      <c r="A296" s="1" t="s">
        <v>496</v>
      </c>
      <c r="B296" s="28"/>
      <c r="C296" s="21"/>
      <c r="D296" s="33"/>
      <c r="E296" s="21"/>
      <c r="F296" s="45"/>
      <c r="I296" s="131">
        <v>1.276</v>
      </c>
      <c r="J296" s="61"/>
      <c r="K296" s="61"/>
      <c r="L296" s="61"/>
      <c r="M296" s="61"/>
      <c r="N296" s="61"/>
      <c r="O296" s="61"/>
      <c r="P296" s="46"/>
      <c r="Q296" s="46"/>
      <c r="R296" s="73"/>
      <c r="S296" s="73"/>
      <c r="T296" s="67"/>
      <c r="U296" s="105"/>
      <c r="V296" s="105"/>
      <c r="W296" s="134"/>
      <c r="X296" s="134">
        <f>1</f>
        <v>1</v>
      </c>
      <c r="Y296" s="3">
        <f t="shared" si="8"/>
        <v>0</v>
      </c>
      <c r="Z296" s="12">
        <f t="shared" si="9"/>
        <v>957</v>
      </c>
    </row>
    <row r="297" spans="1:26" x14ac:dyDescent="0.2">
      <c r="A297" s="1" t="s">
        <v>21</v>
      </c>
      <c r="B297" s="28">
        <v>1.4710000000000001</v>
      </c>
      <c r="C297" s="21">
        <v>1.296</v>
      </c>
      <c r="D297" s="33">
        <v>1.258</v>
      </c>
      <c r="E297" s="21">
        <v>0.98899999999999999</v>
      </c>
      <c r="F297" s="45">
        <v>1.2110000000000001</v>
      </c>
      <c r="G297" s="63">
        <v>1.0740000000000001</v>
      </c>
      <c r="H297" s="107">
        <v>1.375</v>
      </c>
      <c r="I297" s="131">
        <v>1.2050000000000001</v>
      </c>
      <c r="J297" s="61"/>
      <c r="K297" s="61">
        <f>1</f>
        <v>1</v>
      </c>
      <c r="L297" s="61"/>
      <c r="M297" s="61"/>
      <c r="N297" s="61"/>
      <c r="O297" s="61"/>
      <c r="P297" s="46"/>
      <c r="Q297" s="46"/>
      <c r="R297" s="73"/>
      <c r="S297" s="73"/>
      <c r="T297" s="67"/>
      <c r="U297" s="105"/>
      <c r="V297" s="105"/>
      <c r="W297" s="134"/>
      <c r="X297" s="134"/>
      <c r="Y297" s="3">
        <f t="shared" si="8"/>
        <v>1</v>
      </c>
      <c r="Z297" s="12">
        <f t="shared" si="9"/>
        <v>958</v>
      </c>
    </row>
    <row r="298" spans="1:26" x14ac:dyDescent="0.2">
      <c r="A298" s="8" t="s">
        <v>44</v>
      </c>
      <c r="B298" s="28">
        <v>0.52900000000000003</v>
      </c>
      <c r="C298" s="21">
        <v>0.53900000000000003</v>
      </c>
      <c r="D298" s="33">
        <v>0.51300000000000001</v>
      </c>
      <c r="E298" s="21">
        <v>0.57499999999999996</v>
      </c>
      <c r="F298" s="45">
        <v>0.51300000000000001</v>
      </c>
      <c r="G298" s="63">
        <v>0.51500000000000001</v>
      </c>
      <c r="H298" s="107">
        <v>0.65700000000000003</v>
      </c>
      <c r="I298" s="131">
        <v>1.1539999999999999</v>
      </c>
      <c r="J298" s="61">
        <f>1</f>
        <v>1</v>
      </c>
      <c r="K298" s="61"/>
      <c r="L298" s="61">
        <f>1+1</f>
        <v>2</v>
      </c>
      <c r="M298" s="61"/>
      <c r="N298" s="61"/>
      <c r="O298" s="61"/>
      <c r="P298" s="46"/>
      <c r="Q298" s="46"/>
      <c r="R298" s="73"/>
      <c r="S298" s="73"/>
      <c r="T298" s="67"/>
      <c r="U298" s="105"/>
      <c r="V298" s="105"/>
      <c r="W298" s="134"/>
      <c r="X298" s="134"/>
      <c r="Y298" s="3">
        <f t="shared" si="8"/>
        <v>3</v>
      </c>
      <c r="Z298" s="12">
        <f t="shared" si="9"/>
        <v>961</v>
      </c>
    </row>
    <row r="299" spans="1:26" x14ac:dyDescent="0.2">
      <c r="A299" s="8" t="s">
        <v>225</v>
      </c>
      <c r="B299" s="28">
        <v>0.58499999999999996</v>
      </c>
      <c r="C299" s="21">
        <v>1.1950000000000001</v>
      </c>
      <c r="D299" s="33">
        <v>1.1739999999999999</v>
      </c>
      <c r="E299" s="21">
        <v>1.2130000000000001</v>
      </c>
      <c r="F299" s="45">
        <v>0.91700000000000004</v>
      </c>
      <c r="G299" s="63">
        <v>0.876</v>
      </c>
      <c r="H299" s="107">
        <v>1</v>
      </c>
      <c r="I299" s="131">
        <v>1.123</v>
      </c>
      <c r="J299" s="61"/>
      <c r="K299" s="61"/>
      <c r="L299" s="61"/>
      <c r="M299" s="61"/>
      <c r="N299" s="61"/>
      <c r="O299" s="61"/>
      <c r="P299" s="46"/>
      <c r="Q299" s="46"/>
      <c r="R299" s="73"/>
      <c r="S299" s="73">
        <f>1</f>
        <v>1</v>
      </c>
      <c r="T299" s="67"/>
      <c r="U299" s="105"/>
      <c r="V299" s="105"/>
      <c r="W299" s="134"/>
      <c r="X299" s="134"/>
      <c r="Y299" s="3">
        <f t="shared" si="8"/>
        <v>1</v>
      </c>
      <c r="Z299" s="12">
        <f t="shared" si="9"/>
        <v>962</v>
      </c>
    </row>
    <row r="300" spans="1:26" x14ac:dyDescent="0.2">
      <c r="A300" s="1" t="s">
        <v>312</v>
      </c>
      <c r="B300" s="28"/>
      <c r="C300" s="21"/>
      <c r="D300" s="33"/>
      <c r="E300" s="21"/>
      <c r="F300" s="45"/>
      <c r="H300" s="107">
        <v>0.76800000000000002</v>
      </c>
      <c r="I300" s="131">
        <v>1.091</v>
      </c>
      <c r="J300" s="77"/>
      <c r="K300" s="77"/>
      <c r="L300" s="77"/>
      <c r="M300" s="77"/>
      <c r="N300" s="78"/>
      <c r="O300" s="78"/>
      <c r="P300" s="48"/>
      <c r="Q300" s="48"/>
      <c r="R300" s="71"/>
      <c r="S300" s="71"/>
      <c r="T300" s="65"/>
      <c r="U300" s="103"/>
      <c r="V300" s="103"/>
      <c r="W300" s="136">
        <f>1</f>
        <v>1</v>
      </c>
      <c r="X300" s="136"/>
      <c r="Y300" s="3">
        <f t="shared" si="8"/>
        <v>1</v>
      </c>
      <c r="Z300" s="12">
        <f t="shared" si="9"/>
        <v>963</v>
      </c>
    </row>
    <row r="301" spans="1:26" x14ac:dyDescent="0.2">
      <c r="A301" s="37" t="s">
        <v>208</v>
      </c>
      <c r="B301" s="28">
        <v>0.621</v>
      </c>
      <c r="C301" s="21">
        <v>0.81200000000000006</v>
      </c>
      <c r="D301" s="33">
        <v>0.60299999999999998</v>
      </c>
      <c r="E301" s="21">
        <v>0.5</v>
      </c>
      <c r="F301" s="45">
        <v>0.65400000000000003</v>
      </c>
      <c r="G301" s="63">
        <v>0.72899999999999998</v>
      </c>
      <c r="H301" s="107">
        <v>0.69199999999999995</v>
      </c>
      <c r="I301" s="131">
        <v>1.075</v>
      </c>
      <c r="J301" s="61"/>
      <c r="K301" s="61"/>
      <c r="L301" s="61"/>
      <c r="M301" s="61"/>
      <c r="N301" s="61"/>
      <c r="O301" s="61"/>
      <c r="P301" s="46"/>
      <c r="Q301" s="46"/>
      <c r="R301" s="73">
        <f>1</f>
        <v>1</v>
      </c>
      <c r="S301" s="73"/>
      <c r="T301" s="67"/>
      <c r="U301" s="105"/>
      <c r="V301" s="105"/>
      <c r="W301" s="134"/>
      <c r="X301" s="134"/>
      <c r="Y301" s="3">
        <f t="shared" si="8"/>
        <v>1</v>
      </c>
      <c r="Z301" s="12">
        <f t="shared" si="9"/>
        <v>964</v>
      </c>
    </row>
    <row r="302" spans="1:26" x14ac:dyDescent="0.2">
      <c r="A302" s="8" t="s">
        <v>167</v>
      </c>
      <c r="B302" s="28">
        <v>1.2949999999999999</v>
      </c>
      <c r="C302" s="21">
        <v>1.3759999999999999</v>
      </c>
      <c r="D302" s="33">
        <v>1.3180000000000001</v>
      </c>
      <c r="E302" s="21">
        <v>1.087</v>
      </c>
      <c r="F302" s="45">
        <v>1.24</v>
      </c>
      <c r="G302" s="63">
        <v>1.1850000000000001</v>
      </c>
      <c r="H302" s="107">
        <v>1.0069999999999999</v>
      </c>
      <c r="I302" s="131">
        <v>1.05</v>
      </c>
      <c r="J302" s="61"/>
      <c r="K302" s="61"/>
      <c r="L302" s="61"/>
      <c r="M302" s="61"/>
      <c r="N302" s="61"/>
      <c r="O302" s="61"/>
      <c r="P302" s="46">
        <f>1</f>
        <v>1</v>
      </c>
      <c r="Q302" s="46">
        <f>1</f>
        <v>1</v>
      </c>
      <c r="R302" s="73">
        <f>1</f>
        <v>1</v>
      </c>
      <c r="S302" s="73">
        <f>1</f>
        <v>1</v>
      </c>
      <c r="T302" s="67">
        <f>1</f>
        <v>1</v>
      </c>
      <c r="U302" s="105">
        <f>1</f>
        <v>1</v>
      </c>
      <c r="V302" s="105"/>
      <c r="W302" s="134">
        <f>1</f>
        <v>1</v>
      </c>
      <c r="X302" s="134">
        <f>1</f>
        <v>1</v>
      </c>
      <c r="Y302" s="3">
        <f t="shared" si="8"/>
        <v>7</v>
      </c>
      <c r="Z302" s="12">
        <f t="shared" si="9"/>
        <v>971</v>
      </c>
    </row>
    <row r="303" spans="1:26" x14ac:dyDescent="0.2">
      <c r="A303" s="8" t="s">
        <v>190</v>
      </c>
      <c r="B303" s="28">
        <v>0.97399999999999998</v>
      </c>
      <c r="C303" s="21">
        <v>1.06</v>
      </c>
      <c r="D303" s="33">
        <v>0.90600000000000003</v>
      </c>
      <c r="E303" s="21">
        <v>0.99399999999999999</v>
      </c>
      <c r="F303" s="45">
        <v>0.97199999999999998</v>
      </c>
      <c r="G303" s="63">
        <v>0.93100000000000005</v>
      </c>
      <c r="H303" s="107">
        <v>0.99</v>
      </c>
      <c r="I303" s="131">
        <v>1.028</v>
      </c>
      <c r="J303" s="61">
        <f>1</f>
        <v>1</v>
      </c>
      <c r="K303" s="61"/>
      <c r="L303" s="61"/>
      <c r="M303" s="61"/>
      <c r="N303" s="61"/>
      <c r="O303" s="61"/>
      <c r="P303" s="46">
        <f>1</f>
        <v>1</v>
      </c>
      <c r="Q303" s="46"/>
      <c r="R303" s="73"/>
      <c r="S303" s="73">
        <f>1+1</f>
        <v>2</v>
      </c>
      <c r="T303" s="67">
        <f>1</f>
        <v>1</v>
      </c>
      <c r="U303" s="105">
        <f>1</f>
        <v>1</v>
      </c>
      <c r="V303" s="105">
        <f>1+1+1+1</f>
        <v>4</v>
      </c>
      <c r="W303" s="134">
        <f>1</f>
        <v>1</v>
      </c>
      <c r="X303" s="134"/>
      <c r="Y303" s="3">
        <f t="shared" si="8"/>
        <v>11</v>
      </c>
      <c r="Z303" s="12">
        <f t="shared" si="9"/>
        <v>982</v>
      </c>
    </row>
    <row r="304" spans="1:26" x14ac:dyDescent="0.2">
      <c r="A304" s="38" t="s">
        <v>43</v>
      </c>
      <c r="B304" s="28">
        <v>0.73599999999999999</v>
      </c>
      <c r="C304" s="21">
        <v>1.036</v>
      </c>
      <c r="D304" s="33">
        <v>1.042</v>
      </c>
      <c r="E304" s="21">
        <v>0.54700000000000004</v>
      </c>
      <c r="F304" s="45">
        <v>1.161</v>
      </c>
      <c r="G304" s="63">
        <v>0.88900000000000001</v>
      </c>
      <c r="H304" s="107">
        <v>0.88500000000000001</v>
      </c>
      <c r="I304" s="131">
        <v>0.94399999999999995</v>
      </c>
      <c r="J304" s="61"/>
      <c r="K304" s="61"/>
      <c r="L304" s="61"/>
      <c r="M304" s="61"/>
      <c r="N304" s="61">
        <f>1</f>
        <v>1</v>
      </c>
      <c r="O304" s="61"/>
      <c r="P304" s="46">
        <f>1+1</f>
        <v>2</v>
      </c>
      <c r="Q304" s="46"/>
      <c r="R304" s="73">
        <f>1+1</f>
        <v>2</v>
      </c>
      <c r="S304" s="73">
        <f>1</f>
        <v>1</v>
      </c>
      <c r="T304" s="67">
        <f>1</f>
        <v>1</v>
      </c>
      <c r="U304" s="105"/>
      <c r="V304" s="105">
        <f>1</f>
        <v>1</v>
      </c>
      <c r="W304" s="134"/>
      <c r="X304" s="134"/>
      <c r="Y304" s="3">
        <f t="shared" si="8"/>
        <v>8</v>
      </c>
      <c r="Z304" s="12">
        <f t="shared" si="9"/>
        <v>990</v>
      </c>
    </row>
    <row r="305" spans="1:45" x14ac:dyDescent="0.2">
      <c r="A305" s="8" t="s">
        <v>239</v>
      </c>
      <c r="B305" s="28">
        <v>0.63100000000000001</v>
      </c>
      <c r="C305" s="21">
        <v>1</v>
      </c>
      <c r="D305" s="33">
        <v>0.82399999999999995</v>
      </c>
      <c r="E305" s="21">
        <v>0.875</v>
      </c>
      <c r="F305" s="45">
        <v>0.69</v>
      </c>
      <c r="G305" s="63">
        <v>0.79700000000000004</v>
      </c>
      <c r="H305" s="107">
        <v>0.71299999999999997</v>
      </c>
      <c r="I305" s="131">
        <v>0.92300000000000004</v>
      </c>
      <c r="J305" s="61"/>
      <c r="K305" s="61"/>
      <c r="L305" s="61"/>
      <c r="M305" s="61"/>
      <c r="N305" s="61"/>
      <c r="O305" s="61"/>
      <c r="P305" s="46"/>
      <c r="Q305" s="46"/>
      <c r="R305" s="73"/>
      <c r="S305" s="73">
        <f>1</f>
        <v>1</v>
      </c>
      <c r="T305" s="67"/>
      <c r="U305" s="105"/>
      <c r="V305" s="105"/>
      <c r="W305" s="134">
        <f>1</f>
        <v>1</v>
      </c>
      <c r="X305" s="134"/>
      <c r="Y305" s="3">
        <f t="shared" si="8"/>
        <v>2</v>
      </c>
      <c r="Z305" s="12">
        <f t="shared" si="9"/>
        <v>992</v>
      </c>
    </row>
    <row r="306" spans="1:45" x14ac:dyDescent="0.2">
      <c r="A306" s="1" t="s">
        <v>56</v>
      </c>
      <c r="B306" s="28">
        <v>0.79100000000000004</v>
      </c>
      <c r="C306" s="21">
        <v>0.60699999999999998</v>
      </c>
      <c r="D306" s="33">
        <v>0.71799999999999997</v>
      </c>
      <c r="E306" s="21">
        <v>0.36699999999999999</v>
      </c>
      <c r="F306" s="45">
        <v>0.35199999999999998</v>
      </c>
      <c r="G306" s="63">
        <v>0.64800000000000002</v>
      </c>
      <c r="H306" s="107">
        <v>0.71899999999999997</v>
      </c>
      <c r="I306" s="131">
        <v>0.85599999999999998</v>
      </c>
      <c r="J306" s="61"/>
      <c r="K306" s="61">
        <v>1</v>
      </c>
      <c r="L306" s="61">
        <f>1</f>
        <v>1</v>
      </c>
      <c r="M306" s="61"/>
      <c r="N306" s="61"/>
      <c r="O306" s="61"/>
      <c r="P306" s="46"/>
      <c r="Q306" s="46"/>
      <c r="R306" s="73"/>
      <c r="S306" s="73"/>
      <c r="T306" s="67"/>
      <c r="U306" s="105"/>
      <c r="V306" s="105"/>
      <c r="W306" s="134"/>
      <c r="X306" s="134"/>
      <c r="Y306" s="3">
        <f t="shared" si="8"/>
        <v>2</v>
      </c>
      <c r="Z306" s="12">
        <f t="shared" si="9"/>
        <v>994</v>
      </c>
    </row>
    <row r="307" spans="1:45" x14ac:dyDescent="0.2">
      <c r="A307" s="8" t="s">
        <v>92</v>
      </c>
      <c r="B307" s="28">
        <v>0.379</v>
      </c>
      <c r="C307" s="21">
        <v>0.72599999999999998</v>
      </c>
      <c r="D307" s="33">
        <v>0.57799999999999996</v>
      </c>
      <c r="E307" s="21">
        <v>0.48699999999999999</v>
      </c>
      <c r="F307" s="45">
        <v>0.57499999999999996</v>
      </c>
      <c r="G307" s="63">
        <v>0.34599999999999997</v>
      </c>
      <c r="H307" s="107">
        <v>0.53400000000000003</v>
      </c>
      <c r="I307" s="131">
        <v>0.84299999999999997</v>
      </c>
      <c r="J307" s="61"/>
      <c r="K307" s="61"/>
      <c r="L307" s="61"/>
      <c r="M307" s="61"/>
      <c r="N307" s="61">
        <f>1</f>
        <v>1</v>
      </c>
      <c r="O307" s="61"/>
      <c r="P307" s="46"/>
      <c r="Q307" s="46"/>
      <c r="R307" s="73"/>
      <c r="S307" s="73"/>
      <c r="T307" s="67"/>
      <c r="U307" s="105"/>
      <c r="V307" s="105"/>
      <c r="W307" s="134">
        <f>1</f>
        <v>1</v>
      </c>
      <c r="X307" s="134"/>
      <c r="Y307" s="3">
        <f t="shared" si="8"/>
        <v>2</v>
      </c>
      <c r="Z307" s="12">
        <f t="shared" si="9"/>
        <v>996</v>
      </c>
    </row>
    <row r="308" spans="1:45" x14ac:dyDescent="0.2">
      <c r="A308" s="1" t="s">
        <v>201</v>
      </c>
      <c r="B308" s="28">
        <v>0.63900000000000001</v>
      </c>
      <c r="C308" s="21">
        <v>0.48</v>
      </c>
      <c r="D308" s="33">
        <v>0.5</v>
      </c>
      <c r="E308" s="21">
        <v>0.25600000000000001</v>
      </c>
      <c r="F308" s="45">
        <v>0.378</v>
      </c>
      <c r="G308" s="63">
        <v>0.625</v>
      </c>
      <c r="H308" s="107">
        <v>0.51900000000000002</v>
      </c>
      <c r="I308" s="131">
        <v>0.54500000000000004</v>
      </c>
      <c r="J308" s="61"/>
      <c r="K308" s="61"/>
      <c r="L308" s="61"/>
      <c r="M308" s="61"/>
      <c r="N308" s="61"/>
      <c r="O308" s="61"/>
      <c r="P308" s="46"/>
      <c r="Q308" s="46">
        <f>1</f>
        <v>1</v>
      </c>
      <c r="R308" s="73"/>
      <c r="S308" s="73">
        <f>1</f>
        <v>1</v>
      </c>
      <c r="T308" s="67"/>
      <c r="U308" s="105"/>
      <c r="V308" s="105"/>
      <c r="W308" s="134"/>
      <c r="X308" s="134"/>
      <c r="Y308" s="3">
        <f t="shared" si="8"/>
        <v>2</v>
      </c>
      <c r="Z308" s="12">
        <f t="shared" si="9"/>
        <v>998</v>
      </c>
    </row>
    <row r="309" spans="1:45" x14ac:dyDescent="0.2">
      <c r="A309" s="8" t="s">
        <v>22</v>
      </c>
      <c r="B309" s="28">
        <v>8.5999999999999993E-2</v>
      </c>
      <c r="C309" s="21" t="s">
        <v>2</v>
      </c>
      <c r="D309" s="33" t="s">
        <v>2</v>
      </c>
      <c r="E309" s="21" t="s">
        <v>2</v>
      </c>
      <c r="F309" s="45" t="s">
        <v>2</v>
      </c>
      <c r="G309" s="63" t="s">
        <v>2</v>
      </c>
      <c r="H309" s="107" t="s">
        <v>2</v>
      </c>
      <c r="I309" s="131">
        <v>8.5999999999999993E-2</v>
      </c>
      <c r="J309" s="61"/>
      <c r="K309" s="61"/>
      <c r="L309" s="61"/>
      <c r="M309" s="61"/>
      <c r="N309" s="61"/>
      <c r="O309" s="61"/>
      <c r="P309" s="46">
        <f>1</f>
        <v>1</v>
      </c>
      <c r="Q309" s="46"/>
      <c r="R309" s="73"/>
      <c r="S309" s="73"/>
      <c r="T309" s="67"/>
      <c r="U309" s="105"/>
      <c r="V309" s="105"/>
      <c r="W309" s="134"/>
      <c r="X309" s="134"/>
      <c r="Y309" s="3">
        <f t="shared" si="8"/>
        <v>1</v>
      </c>
      <c r="Z309" s="12">
        <f t="shared" si="9"/>
        <v>999</v>
      </c>
    </row>
    <row r="310" spans="1:45" ht="15.75" x14ac:dyDescent="0.25">
      <c r="A310" s="93" t="s">
        <v>256</v>
      </c>
      <c r="B310" s="28"/>
      <c r="C310" s="21"/>
      <c r="D310" s="33"/>
      <c r="E310" s="21"/>
      <c r="F310" s="45"/>
      <c r="J310" s="61"/>
      <c r="K310" s="61"/>
      <c r="L310" s="61"/>
      <c r="M310" s="61"/>
      <c r="N310" s="61"/>
      <c r="O310" s="61"/>
      <c r="P310" s="46"/>
      <c r="Q310" s="46"/>
      <c r="R310" s="73"/>
      <c r="S310" s="73"/>
      <c r="T310" s="67"/>
      <c r="U310" s="105"/>
      <c r="V310" s="105"/>
      <c r="W310" s="134"/>
      <c r="X310" s="141">
        <f>SUM(X157:X309)</f>
        <v>56</v>
      </c>
      <c r="Y310" s="3"/>
      <c r="Z310" s="12"/>
    </row>
    <row r="311" spans="1:45" ht="15.75" x14ac:dyDescent="0.25">
      <c r="A311" s="93"/>
      <c r="B311" s="28"/>
      <c r="C311" s="21"/>
      <c r="D311" s="33"/>
      <c r="E311" s="21"/>
      <c r="F311" s="45"/>
      <c r="J311" s="61"/>
      <c r="K311" s="61"/>
      <c r="L311" s="61"/>
      <c r="M311" s="61"/>
      <c r="N311" s="61"/>
      <c r="O311" s="61"/>
      <c r="P311" s="46"/>
      <c r="Q311" s="46"/>
      <c r="R311" s="73"/>
      <c r="S311" s="73"/>
      <c r="T311" s="67"/>
      <c r="U311" s="105"/>
      <c r="V311" s="105"/>
      <c r="W311" s="134"/>
      <c r="X311" s="141"/>
      <c r="Y311" s="3"/>
      <c r="Z311" s="12"/>
    </row>
    <row r="312" spans="1:45" ht="15.75" x14ac:dyDescent="0.25">
      <c r="A312" s="93" t="s">
        <v>700</v>
      </c>
      <c r="B312" s="28"/>
      <c r="C312" s="21"/>
      <c r="D312" s="33"/>
      <c r="E312" s="21"/>
      <c r="F312" s="45"/>
      <c r="J312" s="61"/>
      <c r="K312" s="61"/>
      <c r="L312" s="61"/>
      <c r="M312" s="61"/>
      <c r="N312" s="61"/>
      <c r="O312" s="61"/>
      <c r="P312" s="46"/>
      <c r="Q312" s="46"/>
      <c r="R312" s="73"/>
      <c r="S312" s="73"/>
      <c r="T312" s="67"/>
      <c r="U312" s="105"/>
      <c r="V312" s="105"/>
      <c r="W312" s="134"/>
      <c r="X312" s="141">
        <f>X21+X68+X155+X310</f>
        <v>173</v>
      </c>
      <c r="Y312" s="3"/>
      <c r="Z312" s="12"/>
    </row>
    <row r="313" spans="1:45" x14ac:dyDescent="0.2">
      <c r="A313" s="8"/>
      <c r="B313" s="28"/>
      <c r="C313" s="21"/>
      <c r="D313" s="33"/>
      <c r="E313" s="21"/>
      <c r="F313" s="45"/>
      <c r="J313" s="61"/>
      <c r="K313" s="61"/>
      <c r="L313" s="61"/>
      <c r="M313" s="61"/>
      <c r="N313" s="61"/>
      <c r="O313" s="61"/>
      <c r="P313" s="46"/>
      <c r="Q313" s="46"/>
      <c r="R313" s="73"/>
      <c r="S313" s="73"/>
      <c r="T313" s="67"/>
      <c r="U313" s="105"/>
      <c r="V313" s="105"/>
      <c r="W313" s="134"/>
      <c r="X313" s="134"/>
      <c r="Y313" s="3"/>
      <c r="Z313" s="12"/>
    </row>
    <row r="314" spans="1:45" s="34" customFormat="1" x14ac:dyDescent="0.2">
      <c r="A314"/>
      <c r="B314"/>
      <c r="C314"/>
      <c r="D314"/>
      <c r="E314"/>
      <c r="F314"/>
      <c r="G314"/>
      <c r="H314"/>
      <c r="I314" s="138"/>
      <c r="J314"/>
      <c r="K314"/>
      <c r="L314"/>
      <c r="M314"/>
      <c r="N314"/>
      <c r="O314"/>
      <c r="P314"/>
      <c r="Q314"/>
      <c r="R314"/>
      <c r="S314"/>
      <c r="T314"/>
      <c r="U314"/>
      <c r="V314"/>
      <c r="W314" s="138"/>
      <c r="X314" s="138"/>
      <c r="Y314"/>
      <c r="Z314"/>
      <c r="AA314"/>
      <c r="AB314"/>
      <c r="AC314"/>
      <c r="AD314"/>
      <c r="AE314"/>
      <c r="AF314"/>
      <c r="AG314"/>
      <c r="AH314"/>
      <c r="AI314"/>
      <c r="AJ314"/>
      <c r="AK314"/>
      <c r="AL314"/>
      <c r="AM314"/>
      <c r="AN314"/>
      <c r="AO314"/>
      <c r="AP314"/>
      <c r="AQ314"/>
      <c r="AR314"/>
      <c r="AS314"/>
    </row>
    <row r="315" spans="1:45" s="34" customFormat="1" x14ac:dyDescent="0.2">
      <c r="A315"/>
      <c r="B315"/>
      <c r="C315"/>
      <c r="D315"/>
      <c r="E315"/>
      <c r="F315"/>
      <c r="G315"/>
      <c r="H315"/>
      <c r="I315" s="138"/>
      <c r="J315"/>
      <c r="K315"/>
      <c r="L315"/>
      <c r="M315"/>
      <c r="N315"/>
      <c r="O315"/>
      <c r="P315"/>
      <c r="Q315"/>
      <c r="R315"/>
      <c r="S315"/>
      <c r="T315"/>
      <c r="U315"/>
      <c r="V315"/>
      <c r="W315" s="138"/>
      <c r="X315" s="138"/>
      <c r="Y315"/>
      <c r="Z315"/>
      <c r="AA315"/>
      <c r="AB315"/>
      <c r="AC315"/>
      <c r="AD315"/>
      <c r="AE315"/>
      <c r="AF315"/>
      <c r="AG315"/>
      <c r="AH315"/>
      <c r="AI315"/>
      <c r="AJ315"/>
      <c r="AK315"/>
      <c r="AL315"/>
      <c r="AM315"/>
      <c r="AN315"/>
      <c r="AO315"/>
      <c r="AP315"/>
      <c r="AQ315"/>
      <c r="AR315"/>
      <c r="AS315"/>
    </row>
    <row r="316" spans="1:45" s="34" customFormat="1" x14ac:dyDescent="0.2">
      <c r="A316"/>
      <c r="B316"/>
      <c r="C316"/>
      <c r="D316"/>
      <c r="E316"/>
      <c r="F316"/>
      <c r="G316"/>
      <c r="H316"/>
      <c r="I316" s="138"/>
      <c r="J316"/>
      <c r="K316"/>
      <c r="L316"/>
      <c r="M316"/>
      <c r="N316"/>
      <c r="O316"/>
      <c r="P316"/>
      <c r="Q316"/>
      <c r="R316"/>
      <c r="S316"/>
      <c r="T316"/>
      <c r="U316"/>
      <c r="V316"/>
      <c r="W316" s="138"/>
      <c r="X316" s="138"/>
      <c r="Y316"/>
      <c r="Z316"/>
      <c r="AA316"/>
      <c r="AB316"/>
      <c r="AC316"/>
      <c r="AD316"/>
      <c r="AE316"/>
      <c r="AF316"/>
      <c r="AG316"/>
      <c r="AH316"/>
      <c r="AI316"/>
      <c r="AJ316"/>
      <c r="AK316"/>
      <c r="AL316"/>
      <c r="AM316"/>
      <c r="AN316"/>
      <c r="AO316"/>
      <c r="AP316"/>
      <c r="AQ316"/>
      <c r="AR316"/>
      <c r="AS316"/>
    </row>
    <row r="317" spans="1:45" s="34" customFormat="1" x14ac:dyDescent="0.2">
      <c r="A317"/>
      <c r="B317"/>
      <c r="C317"/>
      <c r="D317"/>
      <c r="E317"/>
      <c r="F317"/>
      <c r="G317"/>
      <c r="H317"/>
      <c r="I317" s="138"/>
      <c r="J317"/>
      <c r="K317"/>
      <c r="L317"/>
      <c r="M317"/>
      <c r="N317"/>
      <c r="O317"/>
      <c r="P317"/>
      <c r="Q317"/>
      <c r="R317"/>
      <c r="S317"/>
      <c r="T317"/>
      <c r="U317"/>
      <c r="V317"/>
      <c r="W317" s="138"/>
      <c r="X317" s="138"/>
      <c r="Y317"/>
      <c r="Z317"/>
      <c r="AA317"/>
      <c r="AB317"/>
      <c r="AC317"/>
      <c r="AD317"/>
      <c r="AE317"/>
      <c r="AF317"/>
      <c r="AG317"/>
      <c r="AH317"/>
      <c r="AI317"/>
      <c r="AJ317"/>
      <c r="AK317"/>
      <c r="AL317"/>
      <c r="AM317"/>
      <c r="AN317"/>
      <c r="AO317"/>
      <c r="AP317"/>
      <c r="AQ317"/>
      <c r="AR317"/>
      <c r="AS317"/>
    </row>
    <row r="318" spans="1:45" s="34" customFormat="1" x14ac:dyDescent="0.2">
      <c r="A318"/>
      <c r="B318"/>
      <c r="C318"/>
      <c r="D318"/>
      <c r="E318"/>
      <c r="F318"/>
      <c r="G318"/>
      <c r="H318"/>
      <c r="I318" s="138"/>
      <c r="J318"/>
      <c r="K318"/>
      <c r="L318"/>
      <c r="M318"/>
      <c r="N318"/>
      <c r="O318"/>
      <c r="P318"/>
      <c r="Q318"/>
      <c r="R318"/>
      <c r="S318"/>
      <c r="T318"/>
      <c r="U318"/>
      <c r="V318"/>
      <c r="W318" s="138"/>
      <c r="X318" s="138"/>
      <c r="Y318"/>
      <c r="Z318"/>
      <c r="AA318"/>
      <c r="AB318"/>
      <c r="AC318"/>
      <c r="AD318"/>
      <c r="AE318"/>
      <c r="AF318"/>
      <c r="AG318"/>
      <c r="AH318"/>
      <c r="AI318"/>
      <c r="AJ318"/>
      <c r="AK318"/>
      <c r="AL318"/>
      <c r="AM318"/>
      <c r="AN318"/>
      <c r="AO318"/>
      <c r="AP318"/>
      <c r="AQ318"/>
      <c r="AR318"/>
      <c r="AS318"/>
    </row>
    <row r="319" spans="1:45" s="34" customFormat="1" x14ac:dyDescent="0.2">
      <c r="A319"/>
      <c r="B319"/>
      <c r="C319"/>
      <c r="D319"/>
      <c r="E319"/>
      <c r="F319"/>
      <c r="G319"/>
      <c r="H319"/>
      <c r="I319" s="138"/>
      <c r="J319"/>
      <c r="K319"/>
      <c r="L319"/>
      <c r="M319"/>
      <c r="N319"/>
      <c r="O319"/>
      <c r="P319"/>
      <c r="Q319"/>
      <c r="R319"/>
      <c r="S319"/>
      <c r="T319"/>
      <c r="U319"/>
      <c r="V319"/>
      <c r="W319" s="138"/>
      <c r="X319" s="138"/>
      <c r="Y319"/>
      <c r="Z319"/>
      <c r="AA319"/>
      <c r="AB319"/>
      <c r="AC319"/>
      <c r="AD319"/>
      <c r="AE319"/>
      <c r="AF319"/>
      <c r="AG319"/>
      <c r="AH319"/>
      <c r="AI319"/>
      <c r="AJ319"/>
      <c r="AK319"/>
      <c r="AL319"/>
      <c r="AM319"/>
      <c r="AN319"/>
      <c r="AO319"/>
      <c r="AP319"/>
      <c r="AQ319"/>
      <c r="AR319"/>
      <c r="AS319"/>
    </row>
    <row r="320" spans="1:45" s="34" customFormat="1" x14ac:dyDescent="0.2">
      <c r="A320"/>
      <c r="B320"/>
      <c r="C320"/>
      <c r="D320"/>
      <c r="E320"/>
      <c r="F320"/>
      <c r="G320"/>
      <c r="H320"/>
      <c r="I320" s="138"/>
      <c r="J320"/>
      <c r="K320"/>
      <c r="L320"/>
      <c r="M320"/>
      <c r="N320"/>
      <c r="O320"/>
      <c r="P320"/>
      <c r="Q320"/>
      <c r="R320"/>
      <c r="S320"/>
      <c r="T320"/>
      <c r="U320"/>
      <c r="V320"/>
      <c r="W320" s="138"/>
      <c r="X320" s="138"/>
      <c r="Y320"/>
      <c r="Z320"/>
      <c r="AA320"/>
      <c r="AB320"/>
      <c r="AC320"/>
      <c r="AD320"/>
      <c r="AE320"/>
      <c r="AF320"/>
      <c r="AG320"/>
      <c r="AH320"/>
      <c r="AI320"/>
      <c r="AJ320"/>
      <c r="AK320"/>
      <c r="AL320"/>
      <c r="AM320"/>
      <c r="AN320"/>
      <c r="AO320"/>
      <c r="AP320"/>
      <c r="AQ320"/>
      <c r="AR320"/>
      <c r="AS320"/>
    </row>
    <row r="321" spans="1:45" s="34" customFormat="1" x14ac:dyDescent="0.2">
      <c r="A321"/>
      <c r="B321"/>
      <c r="C321"/>
      <c r="D321"/>
      <c r="E321"/>
      <c r="F321"/>
      <c r="G321"/>
      <c r="H321"/>
      <c r="I321" s="138"/>
      <c r="J321"/>
      <c r="K321"/>
      <c r="L321"/>
      <c r="M321"/>
      <c r="N321"/>
      <c r="O321"/>
      <c r="P321"/>
      <c r="Q321"/>
      <c r="R321"/>
      <c r="S321"/>
      <c r="T321"/>
      <c r="U321"/>
      <c r="V321"/>
      <c r="W321" s="138"/>
      <c r="X321" s="138"/>
      <c r="Y321"/>
      <c r="Z321"/>
      <c r="AA321"/>
      <c r="AB321"/>
      <c r="AC321"/>
      <c r="AD321"/>
      <c r="AE321"/>
      <c r="AF321"/>
      <c r="AG321"/>
      <c r="AH321"/>
      <c r="AI321"/>
      <c r="AJ321"/>
      <c r="AK321"/>
      <c r="AL321"/>
      <c r="AM321"/>
      <c r="AN321"/>
      <c r="AO321"/>
      <c r="AP321"/>
      <c r="AQ321"/>
      <c r="AR321"/>
      <c r="AS321"/>
    </row>
    <row r="322" spans="1:45" s="34" customFormat="1" x14ac:dyDescent="0.2">
      <c r="A322"/>
      <c r="B322"/>
      <c r="C322"/>
      <c r="D322"/>
      <c r="E322"/>
      <c r="F322"/>
      <c r="G322"/>
      <c r="H322"/>
      <c r="I322" s="138"/>
      <c r="J322"/>
      <c r="K322"/>
      <c r="L322"/>
      <c r="M322"/>
      <c r="N322"/>
      <c r="O322"/>
      <c r="P322"/>
      <c r="Q322"/>
      <c r="R322"/>
      <c r="S322"/>
      <c r="T322"/>
      <c r="U322"/>
      <c r="V322"/>
      <c r="W322" s="138"/>
      <c r="X322" s="138"/>
      <c r="Y322"/>
      <c r="Z322"/>
      <c r="AA322"/>
      <c r="AB322"/>
      <c r="AC322"/>
      <c r="AD322"/>
      <c r="AE322"/>
      <c r="AF322"/>
      <c r="AG322"/>
      <c r="AH322"/>
      <c r="AI322"/>
      <c r="AJ322"/>
      <c r="AK322"/>
      <c r="AL322"/>
      <c r="AM322"/>
      <c r="AN322"/>
      <c r="AO322"/>
      <c r="AP322"/>
      <c r="AQ322"/>
      <c r="AR322"/>
      <c r="AS322"/>
    </row>
    <row r="323" spans="1:45" s="34" customFormat="1" x14ac:dyDescent="0.2">
      <c r="A323"/>
      <c r="B323"/>
      <c r="C323"/>
      <c r="D323"/>
      <c r="E323"/>
      <c r="F323"/>
      <c r="G323"/>
      <c r="H323"/>
      <c r="I323" s="138"/>
      <c r="J323"/>
      <c r="K323"/>
      <c r="L323"/>
      <c r="M323"/>
      <c r="N323"/>
      <c r="O323"/>
      <c r="P323"/>
      <c r="Q323"/>
      <c r="R323"/>
      <c r="S323"/>
      <c r="T323"/>
      <c r="U323"/>
      <c r="V323"/>
      <c r="W323" s="138"/>
      <c r="X323" s="138"/>
      <c r="Y323"/>
      <c r="Z323"/>
      <c r="AA323"/>
      <c r="AB323"/>
      <c r="AC323"/>
      <c r="AD323"/>
      <c r="AE323"/>
      <c r="AF323"/>
      <c r="AG323"/>
      <c r="AH323"/>
      <c r="AI323"/>
      <c r="AJ323"/>
      <c r="AK323"/>
      <c r="AL323"/>
      <c r="AM323"/>
      <c r="AN323"/>
      <c r="AO323"/>
      <c r="AP323"/>
      <c r="AQ323"/>
      <c r="AR323"/>
      <c r="AS323"/>
    </row>
    <row r="324" spans="1:45" s="34" customFormat="1" x14ac:dyDescent="0.2">
      <c r="A324"/>
      <c r="B324"/>
      <c r="C324"/>
      <c r="D324"/>
      <c r="E324"/>
      <c r="F324"/>
      <c r="G324"/>
      <c r="H324"/>
      <c r="I324" s="138"/>
      <c r="J324"/>
      <c r="K324"/>
      <c r="L324"/>
      <c r="M324"/>
      <c r="N324"/>
      <c r="O324"/>
      <c r="P324"/>
      <c r="Q324"/>
      <c r="R324"/>
      <c r="S324"/>
      <c r="T324"/>
      <c r="U324"/>
      <c r="V324"/>
      <c r="W324" s="138"/>
      <c r="X324" s="138"/>
      <c r="Y324"/>
      <c r="Z324"/>
      <c r="AA324"/>
      <c r="AB324"/>
      <c r="AC324"/>
      <c r="AD324"/>
      <c r="AE324"/>
      <c r="AF324"/>
      <c r="AG324"/>
      <c r="AH324"/>
      <c r="AI324"/>
      <c r="AJ324"/>
      <c r="AK324"/>
      <c r="AL324"/>
      <c r="AM324"/>
      <c r="AN324"/>
      <c r="AO324"/>
      <c r="AP324"/>
      <c r="AQ324"/>
      <c r="AR324"/>
      <c r="AS324"/>
    </row>
    <row r="325" spans="1:45" s="34" customFormat="1" x14ac:dyDescent="0.2">
      <c r="A325"/>
      <c r="B325"/>
      <c r="C325"/>
      <c r="D325"/>
      <c r="E325"/>
      <c r="F325"/>
      <c r="G325"/>
      <c r="H325"/>
      <c r="I325" s="138"/>
      <c r="J325"/>
      <c r="K325"/>
      <c r="L325"/>
      <c r="M325"/>
      <c r="N325"/>
      <c r="O325"/>
      <c r="P325"/>
      <c r="Q325"/>
      <c r="R325"/>
      <c r="S325"/>
      <c r="T325"/>
      <c r="U325"/>
      <c r="V325"/>
      <c r="W325" s="138"/>
      <c r="X325" s="138"/>
      <c r="Y325"/>
      <c r="Z325"/>
      <c r="AA325"/>
      <c r="AB325"/>
      <c r="AC325"/>
      <c r="AD325"/>
      <c r="AE325"/>
      <c r="AF325"/>
      <c r="AG325"/>
      <c r="AH325"/>
      <c r="AI325"/>
      <c r="AJ325"/>
      <c r="AK325"/>
      <c r="AL325"/>
      <c r="AM325"/>
      <c r="AN325"/>
      <c r="AO325"/>
      <c r="AP325"/>
      <c r="AQ325"/>
      <c r="AR325"/>
      <c r="AS325"/>
    </row>
    <row r="326" spans="1:45" s="34" customFormat="1" x14ac:dyDescent="0.2">
      <c r="A326"/>
      <c r="B326"/>
      <c r="C326"/>
      <c r="D326"/>
      <c r="E326"/>
      <c r="F326"/>
      <c r="G326"/>
      <c r="H326"/>
      <c r="I326" s="138"/>
      <c r="J326"/>
      <c r="K326"/>
      <c r="L326"/>
      <c r="M326"/>
      <c r="N326"/>
      <c r="O326"/>
      <c r="P326"/>
      <c r="Q326"/>
      <c r="R326"/>
      <c r="S326"/>
      <c r="T326"/>
      <c r="U326"/>
      <c r="V326"/>
      <c r="W326" s="138"/>
      <c r="X326" s="138"/>
      <c r="Y326"/>
      <c r="Z326"/>
      <c r="AA326"/>
      <c r="AB326"/>
      <c r="AC326"/>
      <c r="AD326"/>
      <c r="AE326"/>
      <c r="AF326"/>
      <c r="AG326"/>
      <c r="AH326"/>
      <c r="AI326"/>
      <c r="AJ326"/>
      <c r="AK326"/>
      <c r="AL326"/>
      <c r="AM326"/>
      <c r="AN326"/>
      <c r="AO326"/>
      <c r="AP326"/>
      <c r="AQ326"/>
      <c r="AR326"/>
      <c r="AS326"/>
    </row>
    <row r="327" spans="1:45" s="34" customFormat="1" x14ac:dyDescent="0.2">
      <c r="A327"/>
      <c r="B327"/>
      <c r="C327"/>
      <c r="D327"/>
      <c r="E327"/>
      <c r="F327"/>
      <c r="G327"/>
      <c r="H327"/>
      <c r="I327" s="138"/>
      <c r="J327"/>
      <c r="K327"/>
      <c r="L327"/>
      <c r="M327"/>
      <c r="N327"/>
      <c r="O327"/>
      <c r="P327"/>
      <c r="Q327"/>
      <c r="R327"/>
      <c r="S327"/>
      <c r="T327"/>
      <c r="U327"/>
      <c r="V327"/>
      <c r="W327" s="138"/>
      <c r="X327" s="138"/>
      <c r="Y327"/>
      <c r="Z327"/>
      <c r="AA327"/>
      <c r="AB327"/>
      <c r="AC327"/>
      <c r="AD327"/>
      <c r="AE327"/>
      <c r="AF327"/>
      <c r="AG327"/>
      <c r="AH327"/>
      <c r="AI327"/>
      <c r="AJ327"/>
      <c r="AK327"/>
      <c r="AL327"/>
      <c r="AM327"/>
      <c r="AN327"/>
      <c r="AO327"/>
      <c r="AP327"/>
      <c r="AQ327"/>
      <c r="AR327"/>
      <c r="AS327"/>
    </row>
    <row r="328" spans="1:45" s="34" customFormat="1" x14ac:dyDescent="0.2">
      <c r="A328"/>
      <c r="B328"/>
      <c r="C328"/>
      <c r="D328"/>
      <c r="E328"/>
      <c r="F328"/>
      <c r="G328"/>
      <c r="H328"/>
      <c r="I328" s="138"/>
      <c r="J328"/>
      <c r="K328"/>
      <c r="L328"/>
      <c r="M328"/>
      <c r="N328"/>
      <c r="O328"/>
      <c r="P328"/>
      <c r="Q328"/>
      <c r="R328"/>
      <c r="S328"/>
      <c r="T328"/>
      <c r="U328"/>
      <c r="V328"/>
      <c r="W328" s="138"/>
      <c r="X328" s="138"/>
      <c r="Y328"/>
      <c r="Z328"/>
      <c r="AA328"/>
      <c r="AB328"/>
      <c r="AC328"/>
      <c r="AD328"/>
      <c r="AE328"/>
      <c r="AF328"/>
      <c r="AG328"/>
      <c r="AH328"/>
      <c r="AI328"/>
      <c r="AJ328"/>
      <c r="AK328"/>
      <c r="AL328"/>
      <c r="AM328"/>
      <c r="AN328"/>
      <c r="AO328"/>
      <c r="AP328"/>
      <c r="AQ328"/>
      <c r="AR328"/>
      <c r="AS328"/>
    </row>
    <row r="329" spans="1:45" s="34" customFormat="1" x14ac:dyDescent="0.2">
      <c r="A329"/>
      <c r="B329"/>
      <c r="C329"/>
      <c r="D329"/>
      <c r="E329"/>
      <c r="F329"/>
      <c r="G329"/>
      <c r="H329"/>
      <c r="I329" s="138"/>
      <c r="J329"/>
      <c r="K329"/>
      <c r="L329"/>
      <c r="M329"/>
      <c r="N329"/>
      <c r="O329"/>
      <c r="P329"/>
      <c r="Q329"/>
      <c r="R329"/>
      <c r="S329"/>
      <c r="T329"/>
      <c r="U329"/>
      <c r="V329"/>
      <c r="W329" s="138"/>
      <c r="X329" s="138"/>
      <c r="Y329"/>
      <c r="Z329"/>
      <c r="AA329"/>
      <c r="AB329"/>
      <c r="AC329"/>
      <c r="AD329"/>
      <c r="AE329"/>
      <c r="AF329"/>
      <c r="AG329"/>
      <c r="AH329"/>
      <c r="AI329"/>
      <c r="AJ329"/>
      <c r="AK329"/>
      <c r="AL329"/>
      <c r="AM329"/>
      <c r="AN329"/>
      <c r="AO329"/>
      <c r="AP329"/>
      <c r="AQ329"/>
      <c r="AR329"/>
      <c r="AS329"/>
    </row>
    <row r="330" spans="1:45" s="34" customFormat="1" x14ac:dyDescent="0.2">
      <c r="A330"/>
      <c r="B330"/>
      <c r="C330"/>
      <c r="D330"/>
      <c r="E330"/>
      <c r="F330"/>
      <c r="G330"/>
      <c r="H330"/>
      <c r="I330" s="138"/>
      <c r="J330"/>
      <c r="K330"/>
      <c r="L330"/>
      <c r="M330"/>
      <c r="N330"/>
      <c r="O330"/>
      <c r="P330"/>
      <c r="Q330"/>
      <c r="R330"/>
      <c r="S330"/>
      <c r="T330"/>
      <c r="U330"/>
      <c r="V330"/>
      <c r="W330" s="138"/>
      <c r="X330" s="138"/>
      <c r="Y330"/>
      <c r="Z330"/>
      <c r="AA330"/>
      <c r="AB330"/>
      <c r="AC330"/>
      <c r="AD330"/>
      <c r="AE330"/>
      <c r="AF330"/>
      <c r="AG330"/>
      <c r="AH330"/>
      <c r="AI330"/>
      <c r="AJ330"/>
      <c r="AK330"/>
      <c r="AL330"/>
      <c r="AM330"/>
      <c r="AN330"/>
      <c r="AO330"/>
      <c r="AP330"/>
      <c r="AQ330"/>
      <c r="AR330"/>
      <c r="AS330"/>
    </row>
    <row r="331" spans="1:45" s="34" customFormat="1" x14ac:dyDescent="0.2">
      <c r="A331"/>
      <c r="B331"/>
      <c r="C331"/>
      <c r="D331"/>
      <c r="E331"/>
      <c r="F331"/>
      <c r="G331"/>
      <c r="H331"/>
      <c r="I331" s="138"/>
      <c r="J331"/>
      <c r="K331"/>
      <c r="L331"/>
      <c r="M331"/>
      <c r="N331"/>
      <c r="O331"/>
      <c r="P331"/>
      <c r="Q331"/>
      <c r="R331"/>
      <c r="S331"/>
      <c r="T331"/>
      <c r="U331"/>
      <c r="V331"/>
      <c r="W331" s="138"/>
      <c r="X331" s="138"/>
      <c r="Y331"/>
      <c r="Z331"/>
      <c r="AA331"/>
      <c r="AB331"/>
      <c r="AC331"/>
      <c r="AD331"/>
      <c r="AE331"/>
      <c r="AF331"/>
      <c r="AG331"/>
      <c r="AH331"/>
      <c r="AI331"/>
      <c r="AJ331"/>
      <c r="AK331"/>
      <c r="AL331"/>
      <c r="AM331"/>
      <c r="AN331"/>
      <c r="AO331"/>
      <c r="AP331"/>
      <c r="AQ331"/>
      <c r="AR331"/>
      <c r="AS331"/>
    </row>
    <row r="332" spans="1:45" s="34" customFormat="1" x14ac:dyDescent="0.2">
      <c r="A332"/>
      <c r="B332"/>
      <c r="C332"/>
      <c r="D332"/>
      <c r="E332"/>
      <c r="F332"/>
      <c r="G332"/>
      <c r="H332"/>
      <c r="I332" s="138"/>
      <c r="J332"/>
      <c r="K332"/>
      <c r="L332"/>
      <c r="M332"/>
      <c r="N332"/>
      <c r="O332"/>
      <c r="P332"/>
      <c r="Q332"/>
      <c r="R332"/>
      <c r="S332"/>
      <c r="T332"/>
      <c r="U332"/>
      <c r="V332"/>
      <c r="W332" s="138"/>
      <c r="X332" s="138"/>
      <c r="Y332"/>
      <c r="Z332"/>
      <c r="AA332"/>
      <c r="AB332"/>
      <c r="AC332"/>
      <c r="AD332"/>
      <c r="AE332"/>
      <c r="AF332"/>
      <c r="AG332"/>
      <c r="AH332"/>
      <c r="AI332"/>
      <c r="AJ332"/>
      <c r="AK332"/>
      <c r="AL332"/>
      <c r="AM332"/>
      <c r="AN332"/>
      <c r="AO332"/>
      <c r="AP332"/>
      <c r="AQ332"/>
      <c r="AR332"/>
      <c r="AS332"/>
    </row>
    <row r="333" spans="1:45" s="34" customFormat="1" x14ac:dyDescent="0.2">
      <c r="A333"/>
      <c r="B333"/>
      <c r="C333"/>
      <c r="D333"/>
      <c r="E333"/>
      <c r="F333"/>
      <c r="G333"/>
      <c r="H333"/>
      <c r="I333" s="138"/>
      <c r="J333"/>
      <c r="K333"/>
      <c r="L333"/>
      <c r="M333"/>
      <c r="N333"/>
      <c r="O333"/>
      <c r="P333"/>
      <c r="Q333"/>
      <c r="R333"/>
      <c r="S333"/>
      <c r="T333"/>
      <c r="U333"/>
      <c r="V333"/>
      <c r="W333" s="138"/>
      <c r="X333" s="138"/>
      <c r="Y333"/>
      <c r="Z333"/>
      <c r="AA333"/>
      <c r="AB333"/>
      <c r="AC333"/>
      <c r="AD333"/>
      <c r="AE333"/>
      <c r="AF333"/>
      <c r="AG333"/>
      <c r="AH333"/>
      <c r="AI333"/>
      <c r="AJ333"/>
      <c r="AK333"/>
      <c r="AL333"/>
      <c r="AM333"/>
      <c r="AN333"/>
      <c r="AO333"/>
      <c r="AP333"/>
      <c r="AQ333"/>
      <c r="AR333"/>
      <c r="AS333"/>
    </row>
    <row r="334" spans="1:45" s="34" customFormat="1" x14ac:dyDescent="0.2">
      <c r="A334"/>
      <c r="B334"/>
      <c r="C334"/>
      <c r="D334"/>
      <c r="E334"/>
      <c r="F334"/>
      <c r="G334"/>
      <c r="H334"/>
      <c r="I334" s="138"/>
      <c r="J334"/>
      <c r="K334"/>
      <c r="L334"/>
      <c r="M334"/>
      <c r="N334"/>
      <c r="O334"/>
      <c r="P334"/>
      <c r="Q334"/>
      <c r="R334"/>
      <c r="S334"/>
      <c r="T334"/>
      <c r="U334"/>
      <c r="V334"/>
      <c r="W334" s="138"/>
      <c r="X334" s="138"/>
      <c r="Y334"/>
      <c r="Z334"/>
      <c r="AA334"/>
      <c r="AB334"/>
      <c r="AC334"/>
      <c r="AD334"/>
      <c r="AE334"/>
      <c r="AF334"/>
      <c r="AG334"/>
      <c r="AH334"/>
      <c r="AI334"/>
      <c r="AJ334"/>
      <c r="AK334"/>
      <c r="AL334"/>
      <c r="AM334"/>
      <c r="AN334"/>
      <c r="AO334"/>
      <c r="AP334"/>
      <c r="AQ334"/>
      <c r="AR334"/>
      <c r="AS334"/>
    </row>
    <row r="335" spans="1:45" s="34" customFormat="1" x14ac:dyDescent="0.2">
      <c r="A335"/>
      <c r="B335"/>
      <c r="C335"/>
      <c r="D335"/>
      <c r="E335"/>
      <c r="F335"/>
      <c r="G335"/>
      <c r="H335"/>
      <c r="I335" s="138"/>
      <c r="J335"/>
      <c r="K335"/>
      <c r="L335"/>
      <c r="M335"/>
      <c r="N335"/>
      <c r="O335"/>
      <c r="P335"/>
      <c r="Q335"/>
      <c r="R335"/>
      <c r="S335"/>
      <c r="T335"/>
      <c r="U335"/>
      <c r="V335"/>
      <c r="W335" s="138"/>
      <c r="X335" s="138"/>
      <c r="Y335"/>
      <c r="Z335"/>
      <c r="AA335"/>
      <c r="AB335"/>
      <c r="AC335"/>
      <c r="AD335"/>
      <c r="AE335"/>
      <c r="AF335"/>
      <c r="AG335"/>
      <c r="AH335"/>
      <c r="AI335"/>
      <c r="AJ335"/>
      <c r="AK335"/>
      <c r="AL335"/>
      <c r="AM335"/>
      <c r="AN335"/>
      <c r="AO335"/>
      <c r="AP335"/>
      <c r="AQ335"/>
      <c r="AR335"/>
      <c r="AS335"/>
    </row>
    <row r="336" spans="1:45" s="34" customFormat="1" x14ac:dyDescent="0.2">
      <c r="A336"/>
      <c r="B336"/>
      <c r="C336"/>
      <c r="D336"/>
      <c r="E336"/>
      <c r="F336"/>
      <c r="G336"/>
      <c r="H336"/>
      <c r="I336" s="138"/>
      <c r="J336"/>
      <c r="K336"/>
      <c r="L336"/>
      <c r="M336"/>
      <c r="N336"/>
      <c r="O336"/>
      <c r="P336"/>
      <c r="Q336"/>
      <c r="R336"/>
      <c r="S336"/>
      <c r="T336"/>
      <c r="U336"/>
      <c r="V336"/>
      <c r="W336" s="138"/>
      <c r="X336" s="138"/>
      <c r="Y336"/>
      <c r="Z336"/>
      <c r="AA336"/>
      <c r="AB336"/>
      <c r="AC336"/>
      <c r="AD336"/>
      <c r="AE336"/>
      <c r="AF336"/>
      <c r="AG336"/>
      <c r="AH336"/>
      <c r="AI336"/>
      <c r="AJ336"/>
      <c r="AK336"/>
      <c r="AL336"/>
      <c r="AM336"/>
      <c r="AN336"/>
      <c r="AO336"/>
      <c r="AP336"/>
      <c r="AQ336"/>
      <c r="AR336"/>
      <c r="AS336"/>
    </row>
    <row r="337" spans="1:45" s="34" customFormat="1" x14ac:dyDescent="0.2">
      <c r="A337"/>
      <c r="B337"/>
      <c r="C337"/>
      <c r="D337"/>
      <c r="E337"/>
      <c r="F337"/>
      <c r="G337"/>
      <c r="H337"/>
      <c r="I337" s="138"/>
      <c r="J337"/>
      <c r="K337"/>
      <c r="L337"/>
      <c r="M337"/>
      <c r="N337"/>
      <c r="O337"/>
      <c r="P337"/>
      <c r="Q337"/>
      <c r="R337"/>
      <c r="S337"/>
      <c r="T337"/>
      <c r="U337"/>
      <c r="V337"/>
      <c r="W337" s="138"/>
      <c r="X337" s="138"/>
      <c r="Y337"/>
      <c r="Z337"/>
      <c r="AA337"/>
      <c r="AB337"/>
      <c r="AC337"/>
      <c r="AD337"/>
      <c r="AE337"/>
      <c r="AF337"/>
      <c r="AG337"/>
      <c r="AH337"/>
      <c r="AI337"/>
      <c r="AJ337"/>
      <c r="AK337"/>
      <c r="AL337"/>
      <c r="AM337"/>
      <c r="AN337"/>
      <c r="AO337"/>
      <c r="AP337"/>
      <c r="AQ337"/>
      <c r="AR337"/>
      <c r="AS337"/>
    </row>
    <row r="338" spans="1:45" s="34" customFormat="1" x14ac:dyDescent="0.2">
      <c r="A338"/>
      <c r="B338"/>
      <c r="C338"/>
      <c r="D338"/>
      <c r="E338"/>
      <c r="F338"/>
      <c r="G338"/>
      <c r="H338"/>
      <c r="I338" s="138"/>
      <c r="J338"/>
      <c r="K338"/>
      <c r="L338"/>
      <c r="M338"/>
      <c r="N338"/>
      <c r="O338"/>
      <c r="P338"/>
      <c r="Q338"/>
      <c r="R338"/>
      <c r="S338"/>
      <c r="T338"/>
      <c r="U338"/>
      <c r="V338"/>
      <c r="W338" s="138"/>
      <c r="X338" s="138"/>
      <c r="Y338"/>
      <c r="Z338"/>
      <c r="AA338"/>
      <c r="AB338"/>
      <c r="AC338"/>
      <c r="AD338"/>
      <c r="AE338"/>
      <c r="AF338"/>
      <c r="AG338"/>
      <c r="AH338"/>
      <c r="AI338"/>
      <c r="AJ338"/>
      <c r="AK338"/>
      <c r="AL338"/>
      <c r="AM338"/>
      <c r="AN338"/>
      <c r="AO338"/>
      <c r="AP338"/>
      <c r="AQ338"/>
      <c r="AR338"/>
      <c r="AS338"/>
    </row>
    <row r="339" spans="1:45" s="34" customFormat="1" x14ac:dyDescent="0.2">
      <c r="A339"/>
      <c r="B339"/>
      <c r="C339"/>
      <c r="D339"/>
      <c r="E339"/>
      <c r="F339"/>
      <c r="G339"/>
      <c r="H339"/>
      <c r="I339" s="138"/>
      <c r="J339"/>
      <c r="K339"/>
      <c r="L339"/>
      <c r="M339"/>
      <c r="N339"/>
      <c r="O339"/>
      <c r="P339"/>
      <c r="Q339"/>
      <c r="R339"/>
      <c r="S339"/>
      <c r="T339"/>
      <c r="U339"/>
      <c r="V339"/>
      <c r="W339" s="138"/>
      <c r="X339" s="138"/>
      <c r="Y339"/>
      <c r="Z339"/>
      <c r="AA339"/>
      <c r="AB339"/>
      <c r="AC339"/>
      <c r="AD339"/>
      <c r="AE339"/>
      <c r="AF339"/>
      <c r="AG339"/>
      <c r="AH339"/>
      <c r="AI339"/>
      <c r="AJ339"/>
      <c r="AK339"/>
      <c r="AL339"/>
      <c r="AM339"/>
      <c r="AN339"/>
      <c r="AO339"/>
      <c r="AP339"/>
      <c r="AQ339"/>
      <c r="AR339"/>
      <c r="AS339"/>
    </row>
    <row r="340" spans="1:45" x14ac:dyDescent="0.2">
      <c r="A340"/>
      <c r="B340"/>
      <c r="C340"/>
      <c r="D340"/>
      <c r="E340"/>
      <c r="F340"/>
      <c r="G340"/>
      <c r="H340"/>
      <c r="I340" s="138"/>
      <c r="J340"/>
      <c r="K340"/>
      <c r="L340"/>
      <c r="M340"/>
      <c r="N340"/>
      <c r="O340"/>
      <c r="P340"/>
      <c r="Q340"/>
      <c r="R340"/>
      <c r="S340"/>
      <c r="T340"/>
      <c r="U340"/>
      <c r="V340"/>
      <c r="W340" s="138"/>
      <c r="X340" s="138"/>
      <c r="Y340"/>
      <c r="Z340"/>
    </row>
    <row r="341" spans="1:45" x14ac:dyDescent="0.2">
      <c r="A341"/>
      <c r="B341"/>
      <c r="C341"/>
      <c r="D341"/>
      <c r="E341"/>
      <c r="F341"/>
      <c r="G341"/>
      <c r="H341"/>
      <c r="I341" s="138"/>
      <c r="J341"/>
      <c r="K341"/>
      <c r="L341"/>
      <c r="M341"/>
      <c r="N341"/>
      <c r="O341"/>
      <c r="P341"/>
      <c r="Q341"/>
      <c r="R341"/>
      <c r="S341"/>
      <c r="T341"/>
      <c r="U341"/>
      <c r="V341"/>
      <c r="W341" s="138"/>
      <c r="X341" s="138"/>
      <c r="Y341"/>
      <c r="Z341"/>
    </row>
    <row r="342" spans="1:45" x14ac:dyDescent="0.2">
      <c r="A342"/>
      <c r="B342"/>
      <c r="C342"/>
      <c r="D342"/>
      <c r="E342"/>
      <c r="F342"/>
      <c r="G342"/>
      <c r="H342"/>
      <c r="I342" s="138"/>
      <c r="J342"/>
      <c r="K342"/>
      <c r="L342"/>
      <c r="M342"/>
      <c r="N342"/>
      <c r="O342"/>
      <c r="P342"/>
      <c r="Q342"/>
      <c r="R342"/>
      <c r="S342"/>
      <c r="T342"/>
      <c r="U342"/>
      <c r="V342"/>
      <c r="W342" s="138"/>
      <c r="X342" s="138"/>
      <c r="Y342"/>
      <c r="Z342"/>
    </row>
    <row r="343" spans="1:45" x14ac:dyDescent="0.2">
      <c r="A343"/>
      <c r="B343"/>
      <c r="C343"/>
      <c r="D343"/>
      <c r="E343"/>
      <c r="F343"/>
      <c r="G343"/>
      <c r="H343"/>
      <c r="I343" s="138"/>
      <c r="J343"/>
      <c r="K343"/>
      <c r="L343"/>
      <c r="M343"/>
      <c r="N343"/>
      <c r="O343"/>
      <c r="P343"/>
      <c r="Q343"/>
      <c r="R343"/>
      <c r="S343"/>
      <c r="T343"/>
      <c r="U343"/>
      <c r="V343"/>
      <c r="W343" s="138"/>
      <c r="X343" s="138"/>
      <c r="Y343"/>
      <c r="Z343"/>
    </row>
    <row r="344" spans="1:45" x14ac:dyDescent="0.2">
      <c r="A344"/>
      <c r="B344"/>
      <c r="C344"/>
      <c r="D344"/>
      <c r="E344"/>
      <c r="F344"/>
      <c r="G344"/>
      <c r="H344"/>
      <c r="I344" s="138"/>
      <c r="J344"/>
      <c r="K344"/>
      <c r="L344"/>
      <c r="M344"/>
      <c r="N344"/>
      <c r="O344"/>
      <c r="P344"/>
      <c r="Q344"/>
      <c r="R344"/>
      <c r="S344"/>
      <c r="T344"/>
      <c r="U344"/>
      <c r="V344"/>
      <c r="W344" s="138"/>
      <c r="X344" s="138"/>
      <c r="Y344"/>
      <c r="Z344"/>
    </row>
    <row r="345" spans="1:45" x14ac:dyDescent="0.2">
      <c r="A345"/>
      <c r="B345"/>
      <c r="C345"/>
      <c r="D345"/>
      <c r="E345"/>
      <c r="F345"/>
      <c r="G345"/>
      <c r="H345"/>
      <c r="I345" s="138"/>
      <c r="J345"/>
      <c r="K345"/>
      <c r="L345"/>
      <c r="M345"/>
      <c r="N345"/>
      <c r="O345"/>
      <c r="P345"/>
      <c r="Q345"/>
      <c r="R345"/>
      <c r="S345"/>
      <c r="T345"/>
      <c r="U345"/>
      <c r="V345"/>
      <c r="W345" s="138"/>
      <c r="X345" s="138"/>
      <c r="Y345"/>
      <c r="Z345"/>
    </row>
    <row r="346" spans="1:45" x14ac:dyDescent="0.2">
      <c r="A346"/>
      <c r="B346"/>
      <c r="C346"/>
      <c r="D346"/>
      <c r="E346"/>
      <c r="F346"/>
      <c r="G346"/>
      <c r="H346"/>
      <c r="I346" s="138"/>
      <c r="J346"/>
      <c r="K346"/>
      <c r="L346"/>
      <c r="M346"/>
      <c r="N346"/>
      <c r="O346"/>
      <c r="P346"/>
      <c r="Q346"/>
      <c r="R346"/>
      <c r="S346"/>
      <c r="T346"/>
      <c r="U346"/>
      <c r="V346"/>
      <c r="W346" s="138"/>
      <c r="X346" s="138"/>
      <c r="Y346"/>
      <c r="Z346"/>
    </row>
    <row r="347" spans="1:45" x14ac:dyDescent="0.2">
      <c r="A347"/>
      <c r="B347"/>
      <c r="C347"/>
      <c r="D347"/>
      <c r="E347"/>
      <c r="F347"/>
      <c r="G347"/>
      <c r="H347"/>
      <c r="I347" s="138"/>
      <c r="J347"/>
      <c r="K347"/>
      <c r="L347"/>
      <c r="M347"/>
      <c r="N347"/>
      <c r="O347"/>
      <c r="P347"/>
      <c r="Q347"/>
      <c r="R347"/>
      <c r="S347"/>
      <c r="T347"/>
      <c r="U347"/>
      <c r="V347"/>
      <c r="W347" s="138"/>
      <c r="X347" s="138"/>
      <c r="Y347"/>
      <c r="Z347"/>
    </row>
    <row r="348" spans="1:45" x14ac:dyDescent="0.2">
      <c r="A348"/>
      <c r="B348"/>
      <c r="C348"/>
      <c r="D348"/>
      <c r="E348"/>
      <c r="F348"/>
      <c r="G348"/>
      <c r="H348"/>
      <c r="I348" s="138"/>
      <c r="J348"/>
      <c r="K348"/>
      <c r="L348"/>
      <c r="M348"/>
      <c r="N348"/>
      <c r="O348"/>
      <c r="P348"/>
      <c r="Q348"/>
      <c r="R348"/>
      <c r="S348"/>
      <c r="T348"/>
      <c r="U348"/>
      <c r="V348"/>
      <c r="W348" s="138"/>
      <c r="X348" s="138"/>
      <c r="Y348"/>
      <c r="Z348"/>
    </row>
    <row r="349" spans="1:45" x14ac:dyDescent="0.2">
      <c r="A349"/>
      <c r="B349"/>
      <c r="C349"/>
      <c r="D349"/>
      <c r="E349"/>
      <c r="F349"/>
      <c r="G349"/>
      <c r="H349"/>
      <c r="I349" s="138"/>
      <c r="J349"/>
      <c r="K349"/>
      <c r="L349"/>
      <c r="M349"/>
      <c r="N349"/>
      <c r="O349"/>
      <c r="P349"/>
      <c r="Q349"/>
      <c r="R349"/>
      <c r="S349"/>
      <c r="T349"/>
      <c r="U349"/>
      <c r="V349"/>
      <c r="W349" s="138"/>
      <c r="X349" s="138"/>
      <c r="Y349"/>
      <c r="Z349"/>
    </row>
    <row r="350" spans="1:45" x14ac:dyDescent="0.2">
      <c r="A350"/>
      <c r="B350"/>
      <c r="C350"/>
      <c r="D350"/>
      <c r="E350"/>
      <c r="F350"/>
      <c r="G350"/>
      <c r="H350"/>
      <c r="I350" s="138"/>
      <c r="J350"/>
      <c r="K350"/>
      <c r="L350"/>
      <c r="M350"/>
      <c r="N350"/>
      <c r="O350"/>
      <c r="P350"/>
      <c r="Q350"/>
      <c r="R350"/>
      <c r="S350"/>
      <c r="T350"/>
      <c r="U350"/>
      <c r="V350"/>
      <c r="W350" s="138"/>
      <c r="X350" s="138"/>
      <c r="Y350"/>
      <c r="Z350"/>
    </row>
    <row r="351" spans="1:45" x14ac:dyDescent="0.2">
      <c r="A351"/>
      <c r="B351"/>
      <c r="C351"/>
      <c r="D351"/>
      <c r="E351"/>
      <c r="F351"/>
      <c r="G351"/>
      <c r="H351"/>
      <c r="I351" s="138"/>
      <c r="J351"/>
      <c r="K351"/>
      <c r="L351"/>
      <c r="M351"/>
      <c r="N351"/>
      <c r="O351"/>
      <c r="P351"/>
      <c r="Q351"/>
      <c r="R351"/>
      <c r="S351"/>
      <c r="T351"/>
      <c r="U351"/>
      <c r="V351"/>
      <c r="W351" s="138"/>
      <c r="X351" s="138"/>
      <c r="Y351"/>
      <c r="Z351"/>
    </row>
    <row r="352" spans="1:45" x14ac:dyDescent="0.2">
      <c r="A352"/>
      <c r="B352"/>
      <c r="C352"/>
      <c r="D352"/>
      <c r="E352"/>
      <c r="F352"/>
      <c r="G352"/>
      <c r="H352"/>
      <c r="I352" s="138"/>
      <c r="J352"/>
      <c r="K352"/>
      <c r="L352"/>
      <c r="M352"/>
      <c r="N352"/>
      <c r="O352"/>
      <c r="P352"/>
      <c r="Q352"/>
      <c r="R352"/>
      <c r="S352"/>
      <c r="T352"/>
      <c r="U352"/>
      <c r="V352"/>
      <c r="W352" s="138"/>
      <c r="X352" s="138"/>
      <c r="Y352"/>
      <c r="Z352"/>
    </row>
    <row r="353" spans="1:26" x14ac:dyDescent="0.2">
      <c r="A353"/>
      <c r="B353"/>
      <c r="C353"/>
      <c r="D353"/>
      <c r="E353"/>
      <c r="F353"/>
      <c r="G353"/>
      <c r="H353"/>
      <c r="I353" s="138"/>
      <c r="J353"/>
      <c r="K353"/>
      <c r="L353"/>
      <c r="M353"/>
      <c r="N353"/>
      <c r="O353"/>
      <c r="P353"/>
      <c r="Q353"/>
      <c r="R353"/>
      <c r="S353"/>
      <c r="T353"/>
      <c r="U353"/>
      <c r="V353"/>
      <c r="W353" s="138"/>
      <c r="X353" s="138"/>
      <c r="Y353"/>
      <c r="Z353"/>
    </row>
    <row r="354" spans="1:26" x14ac:dyDescent="0.2">
      <c r="A354"/>
      <c r="B354"/>
      <c r="C354"/>
      <c r="D354"/>
      <c r="E354"/>
      <c r="F354"/>
      <c r="G354"/>
      <c r="H354"/>
      <c r="I354" s="138"/>
      <c r="J354"/>
      <c r="K354"/>
      <c r="L354"/>
      <c r="M354"/>
      <c r="N354"/>
      <c r="O354"/>
      <c r="P354"/>
      <c r="Q354"/>
      <c r="R354"/>
      <c r="S354"/>
      <c r="T354"/>
      <c r="U354"/>
      <c r="V354"/>
      <c r="W354" s="138"/>
      <c r="X354" s="138"/>
      <c r="Y354"/>
      <c r="Z354"/>
    </row>
    <row r="355" spans="1:26" x14ac:dyDescent="0.2">
      <c r="A355"/>
      <c r="B355"/>
      <c r="C355"/>
      <c r="D355"/>
      <c r="E355"/>
      <c r="F355"/>
      <c r="G355"/>
      <c r="H355"/>
      <c r="I355" s="138"/>
      <c r="J355"/>
      <c r="K355"/>
      <c r="L355"/>
      <c r="M355"/>
      <c r="N355"/>
      <c r="O355"/>
      <c r="P355"/>
      <c r="Q355"/>
      <c r="R355"/>
      <c r="S355"/>
      <c r="T355"/>
      <c r="U355"/>
      <c r="V355"/>
      <c r="W355" s="138"/>
      <c r="X355" s="138"/>
      <c r="Y355"/>
      <c r="Z355"/>
    </row>
    <row r="356" spans="1:26" x14ac:dyDescent="0.2">
      <c r="A356"/>
      <c r="B356"/>
      <c r="C356"/>
      <c r="D356"/>
      <c r="E356"/>
      <c r="F356"/>
      <c r="G356"/>
      <c r="H356"/>
      <c r="I356" s="138"/>
      <c r="J356"/>
      <c r="K356"/>
      <c r="L356"/>
      <c r="M356"/>
      <c r="N356"/>
      <c r="O356"/>
      <c r="P356"/>
      <c r="Q356"/>
      <c r="R356"/>
      <c r="S356"/>
      <c r="T356"/>
      <c r="U356"/>
      <c r="V356"/>
      <c r="W356" s="138"/>
      <c r="X356" s="138"/>
      <c r="Y356"/>
      <c r="Z356"/>
    </row>
    <row r="357" spans="1:26" x14ac:dyDescent="0.2">
      <c r="A357"/>
      <c r="B357"/>
      <c r="C357"/>
      <c r="D357"/>
      <c r="E357"/>
      <c r="F357"/>
      <c r="G357"/>
      <c r="H357"/>
      <c r="I357" s="138"/>
      <c r="J357"/>
      <c r="K357"/>
      <c r="L357"/>
      <c r="M357"/>
      <c r="N357"/>
      <c r="O357"/>
      <c r="P357"/>
      <c r="Q357"/>
      <c r="R357"/>
      <c r="S357"/>
      <c r="T357"/>
      <c r="U357"/>
      <c r="V357"/>
      <c r="W357" s="138"/>
      <c r="X357" s="138"/>
      <c r="Y357"/>
      <c r="Z357"/>
    </row>
    <row r="358" spans="1:26" x14ac:dyDescent="0.2">
      <c r="A358"/>
      <c r="B358"/>
      <c r="C358"/>
      <c r="D358"/>
      <c r="E358"/>
      <c r="F358"/>
      <c r="G358"/>
      <c r="H358"/>
      <c r="I358" s="138"/>
      <c r="J358"/>
      <c r="K358"/>
      <c r="L358"/>
      <c r="M358"/>
      <c r="N358"/>
      <c r="O358"/>
      <c r="P358"/>
      <c r="Q358"/>
      <c r="R358"/>
      <c r="S358"/>
      <c r="T358"/>
      <c r="U358"/>
      <c r="V358"/>
      <c r="W358" s="138"/>
      <c r="X358" s="138"/>
      <c r="Y358"/>
      <c r="Z358"/>
    </row>
    <row r="359" spans="1:26" x14ac:dyDescent="0.2">
      <c r="A359"/>
      <c r="B359"/>
      <c r="C359"/>
      <c r="D359"/>
      <c r="E359"/>
      <c r="F359"/>
      <c r="G359"/>
      <c r="H359"/>
      <c r="I359" s="138"/>
      <c r="J359"/>
      <c r="K359"/>
      <c r="L359"/>
      <c r="M359"/>
      <c r="N359"/>
      <c r="O359"/>
      <c r="P359"/>
      <c r="Q359"/>
      <c r="R359"/>
      <c r="S359"/>
      <c r="T359"/>
      <c r="U359"/>
      <c r="V359"/>
      <c r="W359" s="138"/>
      <c r="X359" s="138"/>
      <c r="Y359"/>
      <c r="Z359"/>
    </row>
    <row r="360" spans="1:26" x14ac:dyDescent="0.2">
      <c r="A360"/>
      <c r="B360"/>
      <c r="C360"/>
      <c r="D360"/>
      <c r="E360"/>
      <c r="F360"/>
      <c r="G360"/>
      <c r="H360"/>
      <c r="I360" s="138"/>
      <c r="J360"/>
      <c r="K360"/>
      <c r="L360"/>
      <c r="M360"/>
      <c r="N360"/>
      <c r="O360"/>
      <c r="P360"/>
      <c r="Q360"/>
      <c r="R360"/>
      <c r="S360"/>
      <c r="T360"/>
      <c r="U360"/>
      <c r="V360"/>
      <c r="W360" s="138"/>
      <c r="X360" s="138"/>
      <c r="Y360"/>
      <c r="Z360"/>
    </row>
    <row r="361" spans="1:26" x14ac:dyDescent="0.2">
      <c r="A361"/>
      <c r="B361"/>
      <c r="C361"/>
      <c r="D361"/>
      <c r="E361"/>
      <c r="F361"/>
      <c r="G361"/>
      <c r="H361"/>
      <c r="I361" s="138"/>
      <c r="J361"/>
      <c r="K361"/>
      <c r="L361"/>
      <c r="M361"/>
      <c r="N361"/>
      <c r="O361"/>
      <c r="P361"/>
      <c r="Q361"/>
      <c r="R361"/>
      <c r="S361"/>
      <c r="T361"/>
      <c r="U361"/>
      <c r="V361"/>
      <c r="W361" s="138"/>
      <c r="X361" s="138"/>
      <c r="Y361"/>
      <c r="Z361"/>
    </row>
    <row r="362" spans="1:26" x14ac:dyDescent="0.2">
      <c r="A362"/>
      <c r="B362"/>
      <c r="C362"/>
      <c r="D362"/>
      <c r="E362"/>
      <c r="F362"/>
      <c r="G362"/>
      <c r="H362"/>
      <c r="I362" s="138"/>
      <c r="J362"/>
      <c r="K362"/>
      <c r="L362"/>
      <c r="M362"/>
      <c r="N362"/>
      <c r="O362"/>
      <c r="P362"/>
      <c r="Q362"/>
      <c r="R362"/>
      <c r="S362"/>
      <c r="T362"/>
      <c r="U362"/>
      <c r="V362"/>
      <c r="W362" s="138"/>
      <c r="X362" s="138"/>
      <c r="Y362"/>
      <c r="Z362"/>
    </row>
    <row r="363" spans="1:26" x14ac:dyDescent="0.2">
      <c r="A363"/>
      <c r="B363"/>
      <c r="C363"/>
      <c r="D363"/>
      <c r="E363"/>
      <c r="F363"/>
      <c r="G363"/>
      <c r="H363"/>
      <c r="I363" s="138"/>
      <c r="J363"/>
      <c r="K363"/>
      <c r="L363"/>
      <c r="M363"/>
      <c r="N363"/>
      <c r="O363"/>
      <c r="P363"/>
      <c r="Q363"/>
      <c r="R363"/>
      <c r="S363"/>
      <c r="T363"/>
      <c r="U363"/>
      <c r="V363"/>
      <c r="W363" s="138"/>
      <c r="X363" s="138"/>
      <c r="Y363"/>
      <c r="Z363"/>
    </row>
    <row r="364" spans="1:26" x14ac:dyDescent="0.2">
      <c r="A364"/>
      <c r="B364"/>
      <c r="C364"/>
      <c r="D364"/>
      <c r="E364"/>
      <c r="F364"/>
      <c r="G364"/>
      <c r="H364"/>
      <c r="I364" s="138"/>
      <c r="J364"/>
      <c r="K364"/>
      <c r="L364"/>
      <c r="M364"/>
      <c r="N364"/>
      <c r="O364"/>
      <c r="P364"/>
      <c r="Q364"/>
      <c r="R364"/>
      <c r="S364"/>
      <c r="T364"/>
      <c r="U364"/>
      <c r="V364"/>
      <c r="W364" s="138"/>
      <c r="X364" s="138"/>
      <c r="Y364"/>
      <c r="Z364"/>
    </row>
    <row r="365" spans="1:26" x14ac:dyDescent="0.2">
      <c r="A365"/>
      <c r="B365"/>
      <c r="C365"/>
      <c r="D365"/>
      <c r="E365"/>
      <c r="F365"/>
      <c r="G365"/>
      <c r="H365"/>
      <c r="I365" s="138"/>
      <c r="J365"/>
      <c r="K365"/>
      <c r="L365"/>
      <c r="M365"/>
      <c r="N365"/>
      <c r="O365"/>
      <c r="P365"/>
      <c r="Q365"/>
      <c r="R365"/>
      <c r="S365"/>
      <c r="T365"/>
      <c r="U365"/>
      <c r="V365"/>
      <c r="W365" s="138"/>
      <c r="X365" s="138"/>
      <c r="Y365"/>
      <c r="Z365"/>
    </row>
    <row r="366" spans="1:26" x14ac:dyDescent="0.2">
      <c r="A366"/>
      <c r="B366"/>
      <c r="C366"/>
      <c r="D366"/>
      <c r="E366"/>
      <c r="F366"/>
      <c r="G366"/>
      <c r="H366"/>
      <c r="I366" s="138"/>
      <c r="J366"/>
      <c r="K366"/>
      <c r="L366"/>
      <c r="M366"/>
      <c r="N366"/>
      <c r="O366"/>
      <c r="P366"/>
      <c r="Q366"/>
      <c r="R366"/>
      <c r="S366"/>
      <c r="T366"/>
      <c r="U366"/>
      <c r="V366"/>
      <c r="W366" s="138"/>
      <c r="X366" s="138"/>
      <c r="Y366"/>
      <c r="Z366"/>
    </row>
    <row r="367" spans="1:26" x14ac:dyDescent="0.2">
      <c r="A367"/>
      <c r="B367"/>
      <c r="C367"/>
      <c r="D367"/>
      <c r="E367"/>
      <c r="F367"/>
      <c r="G367"/>
      <c r="H367"/>
      <c r="I367" s="138"/>
      <c r="J367"/>
      <c r="K367"/>
      <c r="L367"/>
      <c r="M367"/>
      <c r="N367"/>
      <c r="O367"/>
      <c r="P367"/>
      <c r="Q367"/>
      <c r="R367"/>
      <c r="S367"/>
      <c r="T367"/>
      <c r="U367"/>
      <c r="V367"/>
      <c r="W367" s="138"/>
      <c r="X367" s="138"/>
      <c r="Y367"/>
      <c r="Z367"/>
    </row>
    <row r="368" spans="1:26" x14ac:dyDescent="0.2">
      <c r="A368"/>
      <c r="B368"/>
      <c r="C368"/>
      <c r="D368"/>
      <c r="E368"/>
      <c r="F368"/>
      <c r="G368"/>
      <c r="H368"/>
      <c r="I368" s="138"/>
      <c r="J368"/>
      <c r="K368"/>
      <c r="L368"/>
      <c r="M368"/>
      <c r="N368"/>
      <c r="O368"/>
      <c r="P368"/>
      <c r="Q368"/>
      <c r="R368"/>
      <c r="S368"/>
      <c r="T368"/>
      <c r="U368"/>
      <c r="V368"/>
      <c r="W368" s="138"/>
      <c r="X368" s="138"/>
      <c r="Y368"/>
      <c r="Z368"/>
    </row>
    <row r="369" spans="1:26" x14ac:dyDescent="0.2">
      <c r="A369"/>
      <c r="B369"/>
      <c r="C369"/>
      <c r="D369"/>
      <c r="E369"/>
      <c r="F369"/>
      <c r="G369"/>
      <c r="H369"/>
      <c r="I369" s="138"/>
      <c r="J369"/>
      <c r="K369"/>
      <c r="L369"/>
      <c r="M369"/>
      <c r="N369"/>
      <c r="O369"/>
      <c r="P369"/>
      <c r="Q369"/>
      <c r="R369"/>
      <c r="S369"/>
      <c r="T369"/>
      <c r="U369"/>
      <c r="V369"/>
      <c r="W369" s="138"/>
      <c r="X369" s="138"/>
      <c r="Y369"/>
      <c r="Z369"/>
    </row>
    <row r="370" spans="1:26" x14ac:dyDescent="0.2">
      <c r="A370"/>
      <c r="B370"/>
      <c r="C370"/>
      <c r="D370"/>
      <c r="E370"/>
      <c r="F370"/>
      <c r="G370"/>
      <c r="H370"/>
      <c r="I370" s="138"/>
      <c r="J370"/>
      <c r="K370"/>
      <c r="L370"/>
      <c r="M370"/>
      <c r="N370"/>
      <c r="O370"/>
      <c r="P370"/>
      <c r="Q370"/>
      <c r="R370"/>
      <c r="S370"/>
      <c r="T370"/>
      <c r="U370"/>
      <c r="V370"/>
      <c r="W370" s="138"/>
      <c r="X370" s="138"/>
      <c r="Y370"/>
      <c r="Z370"/>
    </row>
    <row r="371" spans="1:26" x14ac:dyDescent="0.2">
      <c r="A371"/>
      <c r="B371"/>
      <c r="C371"/>
      <c r="D371"/>
      <c r="E371"/>
      <c r="F371"/>
      <c r="G371"/>
      <c r="H371"/>
      <c r="I371" s="138"/>
      <c r="J371"/>
      <c r="K371"/>
      <c r="L371"/>
      <c r="M371"/>
      <c r="N371"/>
      <c r="O371"/>
      <c r="P371"/>
      <c r="Q371"/>
      <c r="R371"/>
      <c r="S371"/>
      <c r="T371"/>
      <c r="U371"/>
      <c r="V371"/>
      <c r="W371" s="138"/>
      <c r="X371" s="138"/>
      <c r="Y371"/>
      <c r="Z371"/>
    </row>
    <row r="372" spans="1:26" x14ac:dyDescent="0.2">
      <c r="A372"/>
      <c r="B372"/>
      <c r="C372"/>
      <c r="D372"/>
      <c r="E372"/>
      <c r="F372"/>
      <c r="G372"/>
      <c r="H372"/>
      <c r="I372" s="138"/>
      <c r="J372"/>
      <c r="K372"/>
      <c r="L372"/>
      <c r="M372"/>
      <c r="N372"/>
      <c r="O372"/>
      <c r="P372"/>
      <c r="Q372"/>
      <c r="R372"/>
      <c r="S372"/>
      <c r="T372"/>
      <c r="U372"/>
      <c r="V372"/>
      <c r="W372" s="138"/>
      <c r="X372" s="138"/>
      <c r="Y372"/>
      <c r="Z372"/>
    </row>
    <row r="373" spans="1:26" x14ac:dyDescent="0.2">
      <c r="A373"/>
      <c r="B373"/>
      <c r="C373"/>
      <c r="D373"/>
      <c r="E373"/>
      <c r="F373"/>
      <c r="G373"/>
      <c r="H373"/>
      <c r="I373" s="138"/>
      <c r="J373"/>
      <c r="K373"/>
      <c r="L373"/>
      <c r="M373"/>
      <c r="N373"/>
      <c r="O373"/>
      <c r="P373"/>
      <c r="Q373"/>
      <c r="R373"/>
      <c r="S373"/>
      <c r="T373"/>
      <c r="U373"/>
      <c r="V373"/>
      <c r="W373" s="138"/>
      <c r="X373" s="138"/>
      <c r="Y373"/>
      <c r="Z373"/>
    </row>
    <row r="374" spans="1:26" x14ac:dyDescent="0.2">
      <c r="A374"/>
      <c r="B374"/>
      <c r="C374"/>
      <c r="D374"/>
      <c r="E374"/>
      <c r="F374"/>
      <c r="G374"/>
      <c r="H374"/>
      <c r="I374" s="138"/>
      <c r="J374"/>
      <c r="K374"/>
      <c r="L374"/>
      <c r="M374"/>
      <c r="N374"/>
      <c r="O374"/>
      <c r="P374"/>
      <c r="Q374"/>
      <c r="R374"/>
      <c r="S374"/>
      <c r="T374"/>
      <c r="U374"/>
      <c r="V374"/>
      <c r="W374" s="138"/>
      <c r="X374" s="138"/>
      <c r="Y374"/>
      <c r="Z374"/>
    </row>
    <row r="375" spans="1:26" x14ac:dyDescent="0.2">
      <c r="A375"/>
      <c r="B375"/>
      <c r="C375"/>
      <c r="D375"/>
      <c r="E375"/>
      <c r="F375"/>
      <c r="G375"/>
      <c r="H375"/>
      <c r="I375" s="138"/>
      <c r="J375"/>
      <c r="K375"/>
      <c r="L375"/>
      <c r="M375"/>
      <c r="N375"/>
      <c r="O375"/>
      <c r="P375"/>
      <c r="Q375"/>
      <c r="R375"/>
      <c r="S375"/>
      <c r="T375"/>
      <c r="U375"/>
      <c r="V375"/>
      <c r="W375" s="138"/>
      <c r="X375" s="138"/>
      <c r="Y375"/>
      <c r="Z375"/>
    </row>
    <row r="376" spans="1:26" x14ac:dyDescent="0.2">
      <c r="A376"/>
      <c r="B376"/>
      <c r="C376"/>
      <c r="D376"/>
      <c r="E376"/>
      <c r="F376"/>
      <c r="G376"/>
      <c r="H376"/>
      <c r="I376" s="138"/>
      <c r="J376"/>
      <c r="K376"/>
      <c r="L376"/>
      <c r="M376"/>
      <c r="N376"/>
      <c r="O376"/>
      <c r="P376"/>
      <c r="Q376"/>
      <c r="R376"/>
      <c r="S376"/>
      <c r="T376"/>
      <c r="U376"/>
      <c r="V376"/>
      <c r="W376" s="138"/>
      <c r="X376" s="138"/>
      <c r="Y376"/>
      <c r="Z376"/>
    </row>
    <row r="377" spans="1:26" x14ac:dyDescent="0.2">
      <c r="A377"/>
      <c r="B377"/>
      <c r="C377"/>
      <c r="D377"/>
      <c r="E377"/>
      <c r="F377"/>
      <c r="G377"/>
      <c r="H377"/>
      <c r="I377" s="138"/>
      <c r="J377"/>
      <c r="K377"/>
      <c r="L377"/>
      <c r="M377"/>
      <c r="N377"/>
      <c r="O377"/>
      <c r="P377"/>
      <c r="Q377"/>
      <c r="R377"/>
      <c r="S377"/>
      <c r="T377"/>
      <c r="U377"/>
      <c r="V377"/>
      <c r="W377" s="138"/>
      <c r="X377" s="138"/>
      <c r="Y377"/>
      <c r="Z377"/>
    </row>
    <row r="378" spans="1:26" x14ac:dyDescent="0.2">
      <c r="A378"/>
      <c r="B378"/>
      <c r="C378"/>
      <c r="D378"/>
      <c r="E378"/>
      <c r="F378"/>
      <c r="G378"/>
      <c r="H378"/>
      <c r="I378" s="138"/>
      <c r="J378"/>
      <c r="K378"/>
      <c r="L378"/>
      <c r="M378"/>
      <c r="N378"/>
      <c r="O378"/>
      <c r="P378"/>
      <c r="Q378"/>
      <c r="R378"/>
      <c r="S378"/>
      <c r="T378"/>
      <c r="U378"/>
      <c r="V378"/>
      <c r="W378" s="138"/>
      <c r="X378" s="138"/>
      <c r="Y378"/>
      <c r="Z378"/>
    </row>
    <row r="379" spans="1:26" x14ac:dyDescent="0.2">
      <c r="A379"/>
      <c r="B379"/>
      <c r="C379"/>
      <c r="D379"/>
      <c r="E379"/>
      <c r="F379"/>
      <c r="G379"/>
      <c r="H379"/>
      <c r="I379" s="138"/>
      <c r="J379"/>
      <c r="K379"/>
      <c r="L379"/>
      <c r="M379"/>
      <c r="N379"/>
      <c r="O379"/>
      <c r="P379"/>
      <c r="Q379"/>
      <c r="R379"/>
      <c r="S379"/>
      <c r="T379"/>
      <c r="U379"/>
      <c r="V379"/>
      <c r="W379" s="138"/>
      <c r="X379" s="138"/>
      <c r="Y379"/>
      <c r="Z379"/>
    </row>
    <row r="380" spans="1:26" x14ac:dyDescent="0.2">
      <c r="A380"/>
      <c r="B380"/>
      <c r="C380"/>
      <c r="D380"/>
      <c r="E380"/>
      <c r="F380"/>
      <c r="G380"/>
      <c r="H380"/>
      <c r="I380" s="138"/>
      <c r="J380"/>
      <c r="K380"/>
      <c r="L380"/>
      <c r="M380"/>
      <c r="N380"/>
      <c r="O380"/>
      <c r="P380"/>
      <c r="Q380"/>
      <c r="R380"/>
      <c r="S380"/>
      <c r="T380"/>
      <c r="U380"/>
      <c r="V380"/>
      <c r="W380" s="138"/>
      <c r="X380" s="138"/>
      <c r="Y380"/>
      <c r="Z380"/>
    </row>
    <row r="381" spans="1:26" x14ac:dyDescent="0.2">
      <c r="A381"/>
      <c r="B381"/>
      <c r="C381"/>
      <c r="D381"/>
      <c r="E381"/>
      <c r="F381"/>
      <c r="G381"/>
      <c r="H381"/>
      <c r="I381" s="138"/>
      <c r="J381"/>
      <c r="K381"/>
      <c r="L381"/>
      <c r="M381"/>
      <c r="N381"/>
      <c r="O381"/>
      <c r="P381"/>
      <c r="Q381"/>
      <c r="R381"/>
      <c r="S381"/>
      <c r="T381"/>
      <c r="U381"/>
      <c r="V381"/>
      <c r="W381" s="138"/>
      <c r="X381" s="138"/>
      <c r="Y381"/>
      <c r="Z381"/>
    </row>
    <row r="382" spans="1:26" x14ac:dyDescent="0.2">
      <c r="A382"/>
      <c r="B382"/>
      <c r="C382"/>
      <c r="D382"/>
      <c r="E382"/>
      <c r="F382"/>
      <c r="G382"/>
      <c r="H382"/>
      <c r="I382" s="138"/>
      <c r="J382"/>
      <c r="K382"/>
      <c r="L382"/>
      <c r="M382"/>
      <c r="N382"/>
      <c r="O382"/>
      <c r="P382"/>
      <c r="Q382"/>
      <c r="R382"/>
      <c r="S382"/>
      <c r="T382"/>
      <c r="U382"/>
      <c r="V382"/>
      <c r="W382" s="138"/>
      <c r="X382" s="138"/>
      <c r="Y382"/>
      <c r="Z382"/>
    </row>
    <row r="383" spans="1:26" x14ac:dyDescent="0.2">
      <c r="A383"/>
      <c r="B383"/>
      <c r="C383"/>
      <c r="D383"/>
      <c r="E383"/>
      <c r="F383"/>
      <c r="G383"/>
      <c r="H383"/>
      <c r="I383" s="138"/>
      <c r="J383"/>
      <c r="K383"/>
      <c r="L383"/>
      <c r="M383"/>
      <c r="N383"/>
      <c r="O383"/>
      <c r="P383"/>
      <c r="Q383"/>
      <c r="R383"/>
      <c r="S383"/>
      <c r="T383"/>
      <c r="U383"/>
      <c r="V383"/>
      <c r="W383" s="138"/>
      <c r="X383" s="138"/>
      <c r="Y383"/>
      <c r="Z383"/>
    </row>
    <row r="384" spans="1:26" x14ac:dyDescent="0.2">
      <c r="A384"/>
      <c r="B384"/>
      <c r="C384"/>
      <c r="D384"/>
      <c r="E384"/>
      <c r="F384"/>
      <c r="G384"/>
      <c r="H384"/>
      <c r="I384" s="138"/>
      <c r="J384"/>
      <c r="K384"/>
      <c r="L384"/>
      <c r="M384"/>
      <c r="N384"/>
      <c r="O384"/>
      <c r="P384"/>
      <c r="Q384"/>
      <c r="R384"/>
      <c r="S384"/>
      <c r="T384"/>
      <c r="U384"/>
      <c r="V384"/>
      <c r="W384" s="138"/>
      <c r="X384" s="138"/>
      <c r="Y384"/>
      <c r="Z384"/>
    </row>
    <row r="385" spans="1:26" x14ac:dyDescent="0.2">
      <c r="A385"/>
      <c r="B385"/>
      <c r="C385"/>
      <c r="D385"/>
      <c r="E385"/>
      <c r="F385"/>
      <c r="G385"/>
      <c r="H385"/>
      <c r="I385" s="138"/>
      <c r="J385"/>
      <c r="K385"/>
      <c r="L385"/>
      <c r="M385"/>
      <c r="N385"/>
      <c r="O385"/>
      <c r="P385"/>
      <c r="Q385"/>
      <c r="R385"/>
      <c r="S385"/>
      <c r="T385"/>
      <c r="U385"/>
      <c r="V385"/>
      <c r="W385" s="138"/>
      <c r="X385" s="138"/>
      <c r="Y385"/>
      <c r="Z385"/>
    </row>
    <row r="386" spans="1:26" x14ac:dyDescent="0.2">
      <c r="A386"/>
      <c r="B386"/>
      <c r="C386"/>
      <c r="D386"/>
      <c r="E386"/>
      <c r="F386"/>
      <c r="G386"/>
      <c r="H386"/>
      <c r="I386" s="138"/>
      <c r="J386"/>
      <c r="K386"/>
      <c r="L386"/>
      <c r="M386"/>
      <c r="N386"/>
      <c r="O386"/>
      <c r="P386"/>
      <c r="Q386"/>
      <c r="R386"/>
      <c r="S386"/>
      <c r="T386"/>
      <c r="U386"/>
      <c r="V386"/>
      <c r="W386" s="138"/>
      <c r="X386" s="138"/>
      <c r="Y386"/>
      <c r="Z386"/>
    </row>
    <row r="387" spans="1:26" x14ac:dyDescent="0.2">
      <c r="A387"/>
      <c r="B387"/>
      <c r="C387"/>
      <c r="D387"/>
      <c r="E387"/>
      <c r="F387"/>
      <c r="G387"/>
      <c r="H387"/>
      <c r="I387" s="138"/>
      <c r="J387"/>
      <c r="K387"/>
      <c r="L387"/>
      <c r="M387"/>
      <c r="N387"/>
      <c r="O387"/>
      <c r="P387"/>
      <c r="Q387"/>
      <c r="R387"/>
      <c r="S387"/>
      <c r="T387"/>
      <c r="U387"/>
      <c r="V387"/>
      <c r="W387" s="138"/>
      <c r="X387" s="138"/>
      <c r="Y387"/>
      <c r="Z387"/>
    </row>
    <row r="388" spans="1:26" x14ac:dyDescent="0.2">
      <c r="A388"/>
      <c r="B388"/>
      <c r="C388"/>
      <c r="D388"/>
      <c r="E388"/>
      <c r="F388"/>
      <c r="G388"/>
      <c r="H388"/>
      <c r="I388" s="138"/>
      <c r="J388"/>
      <c r="K388"/>
      <c r="L388"/>
      <c r="M388"/>
      <c r="N388"/>
      <c r="O388"/>
      <c r="P388"/>
      <c r="Q388"/>
      <c r="R388"/>
      <c r="S388"/>
      <c r="T388"/>
      <c r="U388"/>
      <c r="V388"/>
      <c r="W388" s="138"/>
      <c r="X388" s="138"/>
      <c r="Y388"/>
      <c r="Z388"/>
    </row>
    <row r="389" spans="1:26" x14ac:dyDescent="0.2">
      <c r="A389"/>
      <c r="B389"/>
      <c r="C389"/>
      <c r="D389"/>
      <c r="E389"/>
      <c r="F389"/>
      <c r="G389"/>
      <c r="H389"/>
      <c r="I389" s="138"/>
      <c r="J389"/>
      <c r="K389"/>
      <c r="L389"/>
      <c r="M389"/>
      <c r="N389"/>
      <c r="O389"/>
      <c r="P389"/>
      <c r="Q389"/>
      <c r="R389"/>
      <c r="S389"/>
      <c r="T389"/>
      <c r="U389"/>
      <c r="V389"/>
      <c r="W389" s="138"/>
      <c r="X389" s="138"/>
      <c r="Y389"/>
      <c r="Z389"/>
    </row>
    <row r="390" spans="1:26" x14ac:dyDescent="0.2">
      <c r="A390"/>
      <c r="B390"/>
      <c r="C390"/>
      <c r="D390"/>
      <c r="E390"/>
      <c r="F390"/>
      <c r="G390"/>
      <c r="H390"/>
      <c r="I390" s="138"/>
      <c r="J390"/>
      <c r="K390"/>
      <c r="L390"/>
      <c r="M390"/>
      <c r="N390"/>
      <c r="O390"/>
      <c r="P390"/>
      <c r="Q390"/>
      <c r="R390"/>
      <c r="S390"/>
      <c r="T390"/>
      <c r="U390"/>
      <c r="V390"/>
      <c r="W390" s="138"/>
      <c r="X390" s="138"/>
      <c r="Y390"/>
      <c r="Z390"/>
    </row>
    <row r="391" spans="1:26" x14ac:dyDescent="0.2">
      <c r="A391"/>
      <c r="B391"/>
      <c r="C391"/>
      <c r="D391"/>
      <c r="E391"/>
      <c r="F391"/>
      <c r="G391"/>
      <c r="H391"/>
      <c r="I391" s="138"/>
      <c r="J391"/>
      <c r="K391"/>
      <c r="L391"/>
      <c r="M391"/>
      <c r="N391"/>
      <c r="O391"/>
      <c r="P391"/>
      <c r="Q391"/>
      <c r="R391"/>
      <c r="S391"/>
      <c r="T391"/>
      <c r="U391"/>
      <c r="V391"/>
      <c r="W391" s="138"/>
      <c r="X391" s="138"/>
      <c r="Y391"/>
      <c r="Z391"/>
    </row>
    <row r="392" spans="1:26" x14ac:dyDescent="0.2">
      <c r="A392"/>
      <c r="B392"/>
      <c r="C392"/>
      <c r="D392"/>
      <c r="E392"/>
      <c r="F392"/>
      <c r="G392"/>
      <c r="H392"/>
      <c r="I392" s="138"/>
      <c r="J392"/>
      <c r="K392"/>
      <c r="L392"/>
      <c r="M392"/>
      <c r="N392"/>
      <c r="O392"/>
      <c r="P392"/>
      <c r="Q392"/>
      <c r="R392"/>
      <c r="S392"/>
      <c r="T392"/>
      <c r="U392"/>
      <c r="V392"/>
      <c r="W392" s="138"/>
      <c r="X392" s="138"/>
      <c r="Y392"/>
      <c r="Z392"/>
    </row>
    <row r="393" spans="1:26" x14ac:dyDescent="0.2">
      <c r="A393"/>
      <c r="B393"/>
      <c r="C393"/>
      <c r="D393"/>
      <c r="E393"/>
      <c r="F393"/>
      <c r="G393"/>
      <c r="H393"/>
      <c r="I393" s="138"/>
      <c r="J393"/>
      <c r="K393"/>
      <c r="L393"/>
      <c r="M393"/>
      <c r="N393"/>
      <c r="O393"/>
      <c r="P393"/>
      <c r="Q393"/>
      <c r="R393"/>
      <c r="S393"/>
      <c r="T393"/>
      <c r="U393"/>
      <c r="V393"/>
      <c r="W393" s="138"/>
      <c r="X393" s="138"/>
      <c r="Y393"/>
      <c r="Z393"/>
    </row>
    <row r="394" spans="1:26" x14ac:dyDescent="0.2">
      <c r="A394"/>
      <c r="B394"/>
      <c r="C394"/>
      <c r="D394"/>
      <c r="E394"/>
      <c r="F394"/>
      <c r="G394"/>
      <c r="H394"/>
      <c r="I394" s="138"/>
      <c r="J394"/>
      <c r="K394"/>
      <c r="L394"/>
      <c r="M394"/>
      <c r="N394"/>
      <c r="O394"/>
      <c r="P394"/>
      <c r="Q394"/>
      <c r="R394"/>
      <c r="S394"/>
      <c r="T394"/>
      <c r="U394"/>
      <c r="V394"/>
      <c r="W394" s="138"/>
      <c r="X394" s="138"/>
      <c r="Y394"/>
      <c r="Z394"/>
    </row>
    <row r="395" spans="1:26" x14ac:dyDescent="0.2">
      <c r="A395"/>
      <c r="B395"/>
      <c r="C395"/>
      <c r="D395"/>
      <c r="E395"/>
      <c r="F395"/>
      <c r="G395"/>
      <c r="H395"/>
      <c r="I395" s="138"/>
      <c r="J395"/>
      <c r="K395"/>
      <c r="L395"/>
      <c r="M395"/>
      <c r="N395"/>
      <c r="O395"/>
      <c r="P395"/>
      <c r="Q395"/>
      <c r="R395"/>
      <c r="S395"/>
      <c r="T395"/>
      <c r="U395"/>
      <c r="V395"/>
      <c r="W395" s="138"/>
      <c r="X395" s="138"/>
      <c r="Y395"/>
      <c r="Z395"/>
    </row>
    <row r="396" spans="1:26" x14ac:dyDescent="0.2">
      <c r="A396"/>
      <c r="B396"/>
      <c r="C396"/>
      <c r="D396"/>
      <c r="E396"/>
      <c r="F396"/>
      <c r="G396"/>
      <c r="H396"/>
      <c r="I396" s="138"/>
      <c r="J396"/>
      <c r="K396"/>
      <c r="L396"/>
      <c r="M396"/>
      <c r="N396"/>
      <c r="O396"/>
      <c r="P396"/>
      <c r="Q396"/>
      <c r="R396"/>
      <c r="S396"/>
      <c r="T396"/>
      <c r="U396"/>
      <c r="V396"/>
      <c r="W396" s="138"/>
      <c r="X396" s="138"/>
      <c r="Y396"/>
      <c r="Z396"/>
    </row>
    <row r="397" spans="1:26" x14ac:dyDescent="0.2">
      <c r="A397"/>
      <c r="B397"/>
      <c r="C397"/>
      <c r="D397"/>
      <c r="E397"/>
      <c r="F397"/>
      <c r="G397"/>
      <c r="H397"/>
      <c r="I397" s="138"/>
      <c r="J397"/>
      <c r="K397"/>
      <c r="L397"/>
      <c r="M397"/>
      <c r="N397"/>
      <c r="O397"/>
      <c r="P397"/>
      <c r="Q397"/>
      <c r="R397"/>
      <c r="S397"/>
      <c r="T397"/>
      <c r="U397"/>
      <c r="V397"/>
      <c r="W397" s="138"/>
      <c r="X397" s="138"/>
      <c r="Y397"/>
      <c r="Z397"/>
    </row>
    <row r="398" spans="1:26" x14ac:dyDescent="0.2">
      <c r="A398"/>
      <c r="B398"/>
      <c r="C398"/>
      <c r="D398"/>
      <c r="E398"/>
      <c r="F398"/>
      <c r="G398"/>
      <c r="H398"/>
      <c r="I398" s="138"/>
      <c r="J398"/>
      <c r="K398"/>
      <c r="L398"/>
      <c r="M398"/>
      <c r="N398"/>
      <c r="O398"/>
      <c r="P398"/>
      <c r="Q398"/>
      <c r="R398"/>
      <c r="S398"/>
      <c r="T398"/>
      <c r="U398"/>
      <c r="V398"/>
      <c r="W398" s="138"/>
      <c r="X398" s="138"/>
      <c r="Y398"/>
      <c r="Z398"/>
    </row>
    <row r="399" spans="1:26" x14ac:dyDescent="0.2">
      <c r="A399"/>
      <c r="B399"/>
      <c r="C399"/>
      <c r="D399"/>
      <c r="E399"/>
      <c r="F399"/>
      <c r="G399"/>
      <c r="H399"/>
      <c r="I399" s="138"/>
      <c r="J399"/>
      <c r="K399"/>
      <c r="L399"/>
      <c r="M399"/>
      <c r="N399"/>
      <c r="O399"/>
      <c r="P399"/>
      <c r="Q399"/>
      <c r="R399"/>
      <c r="S399"/>
      <c r="T399"/>
      <c r="U399"/>
      <c r="V399"/>
      <c r="W399" s="138"/>
      <c r="X399" s="138"/>
      <c r="Y399"/>
      <c r="Z399"/>
    </row>
    <row r="400" spans="1:26" x14ac:dyDescent="0.2">
      <c r="A400"/>
      <c r="B400"/>
      <c r="C400"/>
      <c r="D400"/>
      <c r="E400"/>
      <c r="F400"/>
      <c r="G400"/>
      <c r="H400"/>
      <c r="I400" s="138"/>
      <c r="J400"/>
      <c r="K400"/>
      <c r="L400"/>
      <c r="M400"/>
      <c r="N400"/>
      <c r="O400"/>
      <c r="P400"/>
      <c r="Q400"/>
      <c r="R400"/>
      <c r="S400"/>
      <c r="T400"/>
      <c r="U400"/>
      <c r="V400"/>
      <c r="W400" s="138"/>
      <c r="X400" s="138"/>
      <c r="Y400"/>
      <c r="Z400"/>
    </row>
    <row r="401" spans="1:26" x14ac:dyDescent="0.2">
      <c r="A401"/>
      <c r="B401"/>
      <c r="C401"/>
      <c r="D401"/>
      <c r="E401"/>
      <c r="F401"/>
      <c r="G401"/>
      <c r="H401"/>
      <c r="I401" s="138"/>
      <c r="J401"/>
      <c r="K401"/>
      <c r="L401"/>
      <c r="M401"/>
      <c r="N401"/>
      <c r="O401"/>
      <c r="P401"/>
      <c r="Q401"/>
      <c r="R401"/>
      <c r="S401"/>
      <c r="T401"/>
      <c r="U401"/>
      <c r="V401"/>
      <c r="W401" s="138"/>
      <c r="X401" s="138"/>
      <c r="Y401"/>
      <c r="Z401"/>
    </row>
    <row r="402" spans="1:26" x14ac:dyDescent="0.2">
      <c r="A402"/>
      <c r="B402"/>
      <c r="C402"/>
      <c r="D402"/>
      <c r="E402"/>
      <c r="F402"/>
      <c r="G402"/>
      <c r="H402"/>
      <c r="I402" s="138"/>
      <c r="J402"/>
      <c r="K402"/>
      <c r="L402"/>
      <c r="M402"/>
      <c r="N402"/>
      <c r="O402"/>
      <c r="P402"/>
      <c r="Q402"/>
      <c r="R402"/>
      <c r="S402"/>
      <c r="T402"/>
      <c r="U402"/>
      <c r="V402"/>
      <c r="W402" s="138"/>
      <c r="X402" s="138"/>
      <c r="Y402"/>
      <c r="Z402"/>
    </row>
    <row r="403" spans="1:26" x14ac:dyDescent="0.2">
      <c r="A403"/>
      <c r="B403"/>
      <c r="C403"/>
      <c r="D403"/>
      <c r="E403"/>
      <c r="F403"/>
      <c r="G403"/>
      <c r="H403"/>
      <c r="I403" s="138"/>
      <c r="J403"/>
      <c r="K403"/>
      <c r="L403"/>
      <c r="M403"/>
      <c r="N403"/>
      <c r="O403"/>
      <c r="P403"/>
      <c r="Q403"/>
      <c r="R403"/>
      <c r="S403"/>
      <c r="T403"/>
      <c r="U403"/>
      <c r="V403"/>
      <c r="W403" s="138"/>
      <c r="X403" s="138"/>
      <c r="Y403"/>
      <c r="Z403"/>
    </row>
    <row r="404" spans="1:26" x14ac:dyDescent="0.2">
      <c r="A404"/>
      <c r="B404"/>
      <c r="C404"/>
      <c r="D404"/>
      <c r="E404"/>
      <c r="F404"/>
      <c r="G404"/>
      <c r="H404"/>
      <c r="I404" s="138"/>
      <c r="J404"/>
      <c r="K404"/>
      <c r="L404"/>
      <c r="M404"/>
      <c r="N404"/>
      <c r="O404"/>
      <c r="P404"/>
      <c r="Q404"/>
      <c r="R404"/>
      <c r="S404"/>
      <c r="T404"/>
      <c r="U404"/>
      <c r="V404"/>
      <c r="W404" s="138"/>
      <c r="X404" s="138"/>
      <c r="Y404"/>
      <c r="Z404"/>
    </row>
    <row r="405" spans="1:26" x14ac:dyDescent="0.2">
      <c r="A405"/>
      <c r="B405"/>
      <c r="C405"/>
      <c r="D405"/>
      <c r="E405"/>
      <c r="F405"/>
      <c r="G405"/>
      <c r="H405"/>
      <c r="I405" s="138"/>
      <c r="J405"/>
      <c r="K405"/>
      <c r="L405"/>
      <c r="M405"/>
      <c r="N405"/>
      <c r="O405"/>
      <c r="P405"/>
      <c r="Q405"/>
      <c r="R405"/>
      <c r="S405"/>
      <c r="T405"/>
      <c r="U405"/>
      <c r="V405"/>
      <c r="W405" s="138"/>
      <c r="X405" s="138"/>
      <c r="Y405"/>
      <c r="Z405"/>
    </row>
    <row r="406" spans="1:26" x14ac:dyDescent="0.2">
      <c r="A406"/>
      <c r="B406"/>
      <c r="C406"/>
      <c r="D406"/>
      <c r="E406"/>
      <c r="F406"/>
      <c r="G406"/>
      <c r="H406"/>
      <c r="I406" s="138"/>
      <c r="J406"/>
      <c r="K406"/>
      <c r="L406"/>
      <c r="M406"/>
      <c r="N406"/>
      <c r="O406"/>
      <c r="P406"/>
      <c r="Q406"/>
      <c r="R406"/>
      <c r="S406"/>
      <c r="T406"/>
      <c r="U406"/>
      <c r="V406"/>
      <c r="W406" s="138"/>
      <c r="X406" s="138"/>
      <c r="Y406"/>
      <c r="Z406"/>
    </row>
    <row r="407" spans="1:26" x14ac:dyDescent="0.2">
      <c r="A407"/>
      <c r="B407"/>
      <c r="C407"/>
      <c r="D407"/>
      <c r="E407"/>
      <c r="F407"/>
      <c r="G407"/>
      <c r="H407"/>
      <c r="I407" s="138"/>
      <c r="J407"/>
      <c r="K407"/>
      <c r="L407"/>
      <c r="M407"/>
      <c r="N407"/>
      <c r="O407"/>
      <c r="P407"/>
      <c r="Q407"/>
      <c r="R407"/>
      <c r="S407"/>
      <c r="T407"/>
      <c r="U407"/>
      <c r="V407"/>
      <c r="W407" s="138"/>
      <c r="X407" s="138"/>
      <c r="Y407"/>
      <c r="Z407"/>
    </row>
    <row r="408" spans="1:26" x14ac:dyDescent="0.2">
      <c r="A408"/>
      <c r="B408"/>
      <c r="C408"/>
      <c r="D408"/>
      <c r="E408"/>
      <c r="F408"/>
      <c r="G408"/>
      <c r="H408"/>
      <c r="I408" s="138"/>
      <c r="J408"/>
      <c r="K408"/>
      <c r="L408"/>
      <c r="M408"/>
      <c r="N408"/>
      <c r="O408"/>
      <c r="P408"/>
      <c r="Q408"/>
      <c r="R408"/>
      <c r="S408"/>
      <c r="T408"/>
      <c r="U408"/>
      <c r="V408"/>
      <c r="W408" s="138"/>
      <c r="X408" s="138"/>
      <c r="Y408"/>
      <c r="Z408"/>
    </row>
    <row r="409" spans="1:26" x14ac:dyDescent="0.2">
      <c r="A409"/>
      <c r="B409"/>
      <c r="C409"/>
      <c r="D409"/>
      <c r="E409"/>
      <c r="F409"/>
      <c r="G409"/>
      <c r="H409"/>
      <c r="I409" s="138"/>
      <c r="J409"/>
      <c r="K409"/>
      <c r="L409"/>
      <c r="M409"/>
      <c r="N409"/>
      <c r="O409"/>
      <c r="P409"/>
      <c r="Q409"/>
      <c r="R409"/>
      <c r="S409"/>
      <c r="T409"/>
      <c r="U409"/>
      <c r="V409"/>
      <c r="W409" s="138"/>
      <c r="X409" s="138"/>
      <c r="Y409"/>
      <c r="Z409"/>
    </row>
    <row r="410" spans="1:26" x14ac:dyDescent="0.2">
      <c r="A410"/>
      <c r="B410"/>
      <c r="C410"/>
      <c r="D410"/>
      <c r="E410"/>
      <c r="F410"/>
      <c r="G410"/>
      <c r="H410"/>
      <c r="I410" s="138"/>
      <c r="J410"/>
      <c r="K410"/>
      <c r="L410"/>
      <c r="M410"/>
      <c r="N410"/>
      <c r="O410"/>
      <c r="P410"/>
      <c r="Q410"/>
      <c r="R410"/>
      <c r="S410"/>
      <c r="T410"/>
      <c r="U410"/>
      <c r="V410"/>
      <c r="W410" s="138"/>
      <c r="X410" s="138"/>
      <c r="Y410"/>
      <c r="Z410"/>
    </row>
    <row r="411" spans="1:26" x14ac:dyDescent="0.2">
      <c r="A411"/>
      <c r="B411"/>
      <c r="C411"/>
      <c r="D411"/>
      <c r="E411"/>
      <c r="F411"/>
      <c r="G411"/>
      <c r="H411"/>
      <c r="I411" s="138"/>
      <c r="J411"/>
      <c r="K411"/>
      <c r="L411"/>
      <c r="M411"/>
      <c r="N411"/>
      <c r="O411"/>
      <c r="P411"/>
      <c r="Q411"/>
      <c r="R411"/>
      <c r="S411"/>
      <c r="T411"/>
      <c r="U411"/>
      <c r="V411"/>
      <c r="W411" s="138"/>
      <c r="X411" s="138"/>
      <c r="Y411"/>
      <c r="Z411"/>
    </row>
    <row r="412" spans="1:26" x14ac:dyDescent="0.2">
      <c r="A412"/>
      <c r="B412"/>
      <c r="C412"/>
      <c r="D412"/>
      <c r="E412"/>
      <c r="F412"/>
      <c r="G412"/>
      <c r="H412"/>
      <c r="I412" s="138"/>
      <c r="J412"/>
      <c r="K412"/>
      <c r="L412"/>
      <c r="M412"/>
      <c r="N412"/>
      <c r="O412"/>
      <c r="P412"/>
      <c r="Q412"/>
      <c r="R412"/>
      <c r="S412"/>
      <c r="T412"/>
      <c r="U412"/>
      <c r="V412"/>
      <c r="W412" s="138"/>
      <c r="X412" s="138"/>
      <c r="Y412"/>
      <c r="Z412"/>
    </row>
    <row r="413" spans="1:26" x14ac:dyDescent="0.2">
      <c r="A413"/>
      <c r="B413"/>
      <c r="C413"/>
      <c r="D413"/>
      <c r="E413"/>
      <c r="F413"/>
      <c r="G413"/>
      <c r="H413"/>
      <c r="I413" s="138"/>
      <c r="J413"/>
      <c r="K413"/>
      <c r="L413"/>
      <c r="M413"/>
      <c r="N413"/>
      <c r="O413"/>
      <c r="P413"/>
      <c r="Q413"/>
      <c r="R413"/>
      <c r="S413"/>
      <c r="T413"/>
      <c r="U413"/>
      <c r="V413"/>
      <c r="W413" s="138"/>
      <c r="X413" s="138"/>
      <c r="Y413"/>
      <c r="Z413"/>
    </row>
    <row r="414" spans="1:26" x14ac:dyDescent="0.2">
      <c r="A414"/>
      <c r="B414"/>
      <c r="C414"/>
      <c r="D414"/>
      <c r="E414"/>
      <c r="F414"/>
      <c r="G414"/>
      <c r="H414"/>
      <c r="I414" s="138"/>
      <c r="J414"/>
      <c r="K414"/>
      <c r="L414"/>
      <c r="M414"/>
      <c r="N414"/>
      <c r="O414"/>
      <c r="P414"/>
      <c r="Q414"/>
      <c r="R414"/>
      <c r="S414"/>
      <c r="T414"/>
      <c r="U414"/>
      <c r="V414"/>
      <c r="W414" s="138"/>
      <c r="X414" s="138"/>
      <c r="Y414"/>
      <c r="Z414"/>
    </row>
    <row r="415" spans="1:26" x14ac:dyDescent="0.2">
      <c r="A415"/>
      <c r="B415"/>
      <c r="C415"/>
      <c r="D415"/>
      <c r="E415"/>
      <c r="F415"/>
      <c r="G415"/>
      <c r="H415"/>
      <c r="I415" s="138"/>
      <c r="J415"/>
      <c r="K415"/>
      <c r="L415"/>
      <c r="M415"/>
      <c r="N415"/>
      <c r="O415"/>
      <c r="P415"/>
      <c r="Q415"/>
      <c r="R415"/>
      <c r="S415"/>
      <c r="T415"/>
      <c r="U415"/>
      <c r="V415"/>
      <c r="W415" s="138"/>
      <c r="X415" s="138"/>
      <c r="Y415"/>
      <c r="Z415"/>
    </row>
    <row r="416" spans="1:26" x14ac:dyDescent="0.2">
      <c r="A416"/>
      <c r="B416"/>
      <c r="C416"/>
      <c r="D416"/>
      <c r="E416"/>
      <c r="F416"/>
      <c r="G416"/>
      <c r="H416"/>
      <c r="I416" s="138"/>
      <c r="J416"/>
      <c r="K416"/>
      <c r="L416"/>
      <c r="M416"/>
      <c r="N416"/>
      <c r="O416"/>
      <c r="P416"/>
      <c r="Q416"/>
      <c r="R416"/>
      <c r="S416"/>
      <c r="T416"/>
      <c r="U416"/>
      <c r="V416"/>
      <c r="W416" s="138"/>
      <c r="X416" s="138"/>
      <c r="Y416"/>
      <c r="Z416"/>
    </row>
    <row r="417" spans="1:26" x14ac:dyDescent="0.2">
      <c r="A417"/>
      <c r="B417"/>
      <c r="C417"/>
      <c r="D417"/>
      <c r="E417"/>
      <c r="F417"/>
      <c r="G417"/>
      <c r="H417"/>
      <c r="I417" s="138"/>
      <c r="J417"/>
      <c r="K417"/>
      <c r="L417"/>
      <c r="M417"/>
      <c r="N417"/>
      <c r="O417"/>
      <c r="P417"/>
      <c r="Q417"/>
      <c r="R417"/>
      <c r="S417"/>
      <c r="T417"/>
      <c r="U417"/>
      <c r="V417"/>
      <c r="W417" s="138"/>
      <c r="X417" s="138"/>
      <c r="Y417"/>
      <c r="Z417"/>
    </row>
    <row r="418" spans="1:26" x14ac:dyDescent="0.2">
      <c r="A418"/>
      <c r="B418"/>
      <c r="C418"/>
      <c r="D418"/>
      <c r="E418"/>
      <c r="F418"/>
      <c r="G418"/>
      <c r="H418"/>
      <c r="I418" s="138"/>
      <c r="J418"/>
      <c r="K418"/>
      <c r="L418"/>
      <c r="M418"/>
      <c r="N418"/>
      <c r="O418"/>
      <c r="P418"/>
      <c r="Q418"/>
      <c r="R418"/>
      <c r="S418"/>
      <c r="T418"/>
      <c r="U418"/>
      <c r="V418"/>
      <c r="W418" s="138"/>
      <c r="X418" s="138"/>
      <c r="Y418"/>
      <c r="Z418"/>
    </row>
    <row r="419" spans="1:26" x14ac:dyDescent="0.2">
      <c r="A419"/>
      <c r="B419"/>
      <c r="C419"/>
      <c r="D419"/>
      <c r="E419"/>
      <c r="F419"/>
      <c r="G419"/>
      <c r="H419"/>
      <c r="I419" s="138"/>
      <c r="J419"/>
      <c r="K419"/>
      <c r="L419"/>
      <c r="M419"/>
      <c r="N419"/>
      <c r="O419"/>
      <c r="P419"/>
      <c r="Q419"/>
      <c r="R419"/>
      <c r="S419"/>
      <c r="T419"/>
      <c r="U419"/>
      <c r="V419"/>
      <c r="W419" s="138"/>
      <c r="X419" s="138"/>
      <c r="Y419"/>
      <c r="Z419"/>
    </row>
    <row r="420" spans="1:26" x14ac:dyDescent="0.2">
      <c r="A420"/>
      <c r="B420"/>
      <c r="C420"/>
      <c r="D420"/>
      <c r="E420"/>
      <c r="F420"/>
      <c r="G420"/>
      <c r="H420"/>
      <c r="I420" s="138"/>
      <c r="J420"/>
      <c r="K420"/>
      <c r="L420"/>
      <c r="M420"/>
      <c r="N420"/>
      <c r="O420"/>
      <c r="P420"/>
      <c r="Q420"/>
      <c r="R420"/>
      <c r="S420"/>
      <c r="T420"/>
      <c r="U420"/>
      <c r="V420"/>
      <c r="W420" s="138"/>
      <c r="X420" s="138"/>
      <c r="Y420"/>
      <c r="Z420"/>
    </row>
    <row r="421" spans="1:26" x14ac:dyDescent="0.2">
      <c r="A421"/>
      <c r="B421"/>
      <c r="C421"/>
      <c r="D421"/>
      <c r="E421"/>
      <c r="F421"/>
      <c r="G421"/>
      <c r="H421"/>
      <c r="I421" s="138"/>
      <c r="J421"/>
      <c r="K421"/>
      <c r="L421"/>
      <c r="M421"/>
      <c r="N421"/>
      <c r="O421"/>
      <c r="P421"/>
      <c r="Q421"/>
      <c r="R421"/>
      <c r="S421"/>
      <c r="T421"/>
      <c r="U421"/>
      <c r="V421"/>
      <c r="W421" s="138"/>
      <c r="X421" s="138"/>
      <c r="Y421"/>
      <c r="Z421"/>
    </row>
    <row r="422" spans="1:26" x14ac:dyDescent="0.2">
      <c r="A422"/>
      <c r="B422"/>
      <c r="C422"/>
      <c r="D422"/>
      <c r="E422"/>
      <c r="F422"/>
      <c r="G422"/>
      <c r="H422"/>
      <c r="I422" s="138"/>
      <c r="J422"/>
      <c r="K422"/>
      <c r="L422"/>
      <c r="M422"/>
      <c r="N422"/>
      <c r="O422"/>
      <c r="P422"/>
      <c r="Q422"/>
      <c r="R422"/>
      <c r="S422"/>
      <c r="T422"/>
      <c r="U422"/>
      <c r="V422"/>
      <c r="W422" s="138"/>
      <c r="X422" s="138"/>
      <c r="Y422"/>
      <c r="Z422"/>
    </row>
    <row r="423" spans="1:26" x14ac:dyDescent="0.2">
      <c r="A423"/>
      <c r="B423"/>
      <c r="C423"/>
      <c r="D423"/>
      <c r="E423"/>
      <c r="F423"/>
      <c r="G423"/>
      <c r="H423"/>
      <c r="I423" s="138"/>
      <c r="J423"/>
      <c r="K423"/>
      <c r="L423"/>
      <c r="M423"/>
      <c r="N423"/>
      <c r="O423"/>
      <c r="P423"/>
      <c r="Q423"/>
      <c r="R423"/>
      <c r="S423"/>
      <c r="T423"/>
      <c r="U423"/>
      <c r="V423"/>
      <c r="W423" s="138"/>
      <c r="X423" s="138"/>
      <c r="Y423"/>
      <c r="Z423"/>
    </row>
    <row r="424" spans="1:26" x14ac:dyDescent="0.2">
      <c r="A424"/>
      <c r="B424"/>
      <c r="C424"/>
      <c r="D424"/>
      <c r="E424"/>
      <c r="F424"/>
      <c r="G424"/>
      <c r="H424"/>
      <c r="I424" s="138"/>
      <c r="J424"/>
      <c r="K424"/>
      <c r="L424"/>
      <c r="M424"/>
      <c r="N424"/>
      <c r="O424"/>
      <c r="P424"/>
      <c r="Q424"/>
      <c r="R424"/>
      <c r="S424"/>
      <c r="T424"/>
      <c r="U424"/>
      <c r="V424"/>
      <c r="W424" s="138"/>
      <c r="X424" s="138"/>
      <c r="Y424"/>
      <c r="Z424"/>
    </row>
    <row r="425" spans="1:26" x14ac:dyDescent="0.2">
      <c r="A425"/>
      <c r="B425"/>
      <c r="C425"/>
      <c r="D425"/>
      <c r="E425"/>
      <c r="F425"/>
      <c r="G425"/>
      <c r="H425"/>
      <c r="I425" s="138"/>
      <c r="J425"/>
      <c r="K425"/>
      <c r="L425"/>
      <c r="M425"/>
      <c r="N425"/>
      <c r="O425"/>
      <c r="P425"/>
      <c r="Q425"/>
      <c r="R425"/>
      <c r="S425"/>
      <c r="T425"/>
      <c r="U425"/>
      <c r="V425"/>
      <c r="W425" s="138"/>
      <c r="X425" s="138"/>
      <c r="Y425"/>
      <c r="Z425"/>
    </row>
    <row r="426" spans="1:26" x14ac:dyDescent="0.2">
      <c r="A426"/>
      <c r="B426"/>
      <c r="C426"/>
      <c r="D426"/>
      <c r="E426"/>
      <c r="F426"/>
      <c r="G426"/>
      <c r="H426"/>
      <c r="I426" s="138"/>
      <c r="J426"/>
      <c r="K426"/>
      <c r="L426"/>
      <c r="M426"/>
      <c r="N426"/>
      <c r="O426"/>
      <c r="P426"/>
      <c r="Q426"/>
      <c r="R426"/>
      <c r="S426"/>
      <c r="T426"/>
      <c r="U426"/>
      <c r="V426"/>
      <c r="W426" s="138"/>
      <c r="X426" s="138"/>
      <c r="Y426"/>
      <c r="Z426"/>
    </row>
    <row r="427" spans="1:26" x14ac:dyDescent="0.2">
      <c r="A427"/>
      <c r="B427"/>
      <c r="C427"/>
      <c r="D427"/>
      <c r="E427"/>
      <c r="F427"/>
      <c r="G427"/>
      <c r="H427"/>
      <c r="I427" s="138"/>
      <c r="J427"/>
      <c r="K427"/>
      <c r="L427"/>
      <c r="M427"/>
      <c r="N427"/>
      <c r="O427"/>
      <c r="P427"/>
      <c r="Q427"/>
      <c r="R427"/>
      <c r="S427"/>
      <c r="T427"/>
      <c r="U427"/>
      <c r="V427"/>
      <c r="W427" s="138"/>
      <c r="X427" s="138"/>
      <c r="Y427"/>
      <c r="Z427"/>
    </row>
    <row r="428" spans="1:26" x14ac:dyDescent="0.2">
      <c r="A428"/>
      <c r="B428"/>
      <c r="C428"/>
      <c r="D428"/>
      <c r="E428"/>
      <c r="F428"/>
      <c r="G428"/>
      <c r="H428"/>
      <c r="I428" s="138"/>
      <c r="J428"/>
      <c r="K428"/>
      <c r="L428"/>
      <c r="M428"/>
      <c r="N428"/>
      <c r="O428"/>
      <c r="P428"/>
      <c r="Q428"/>
      <c r="R428"/>
      <c r="S428"/>
      <c r="T428"/>
      <c r="U428"/>
      <c r="V428"/>
      <c r="W428" s="138"/>
      <c r="X428" s="138"/>
      <c r="Y428"/>
      <c r="Z428"/>
    </row>
    <row r="429" spans="1:26" x14ac:dyDescent="0.2">
      <c r="A429"/>
      <c r="B429"/>
      <c r="C429"/>
      <c r="D429"/>
      <c r="E429"/>
      <c r="F429"/>
      <c r="G429"/>
      <c r="H429"/>
      <c r="I429" s="138"/>
      <c r="J429"/>
      <c r="K429"/>
      <c r="L429"/>
      <c r="M429"/>
      <c r="N429"/>
      <c r="O429"/>
      <c r="P429"/>
      <c r="Q429"/>
      <c r="R429"/>
      <c r="S429"/>
      <c r="T429"/>
      <c r="U429"/>
      <c r="V429"/>
      <c r="W429" s="138"/>
      <c r="X429" s="138"/>
      <c r="Y429"/>
      <c r="Z429"/>
    </row>
    <row r="430" spans="1:26" x14ac:dyDescent="0.2">
      <c r="A430"/>
      <c r="B430"/>
      <c r="C430"/>
      <c r="D430"/>
      <c r="E430"/>
      <c r="F430"/>
      <c r="G430"/>
      <c r="H430"/>
      <c r="I430" s="138"/>
      <c r="J430"/>
      <c r="K430"/>
      <c r="L430"/>
      <c r="M430"/>
      <c r="N430"/>
      <c r="O430"/>
      <c r="P430"/>
      <c r="Q430"/>
      <c r="R430"/>
      <c r="S430"/>
      <c r="T430"/>
      <c r="U430"/>
      <c r="V430"/>
      <c r="W430" s="138"/>
      <c r="X430" s="138"/>
      <c r="Y430"/>
      <c r="Z430"/>
    </row>
    <row r="431" spans="1:26" x14ac:dyDescent="0.2">
      <c r="A431"/>
      <c r="B431"/>
      <c r="C431"/>
      <c r="D431"/>
      <c r="E431"/>
      <c r="F431"/>
      <c r="G431"/>
      <c r="H431"/>
      <c r="I431" s="138"/>
      <c r="J431"/>
      <c r="K431"/>
      <c r="L431"/>
      <c r="M431"/>
      <c r="N431"/>
      <c r="O431"/>
      <c r="P431"/>
      <c r="Q431"/>
      <c r="R431"/>
      <c r="S431"/>
      <c r="T431"/>
      <c r="U431"/>
      <c r="V431"/>
      <c r="W431" s="138"/>
      <c r="X431" s="138"/>
      <c r="Y431"/>
      <c r="Z431"/>
    </row>
    <row r="432" spans="1:26" x14ac:dyDescent="0.2">
      <c r="A432"/>
      <c r="B432"/>
      <c r="C432"/>
      <c r="D432"/>
      <c r="E432"/>
      <c r="F432"/>
      <c r="G432"/>
      <c r="H432"/>
      <c r="I432" s="138"/>
      <c r="J432"/>
      <c r="K432"/>
      <c r="L432"/>
      <c r="M432"/>
      <c r="N432"/>
      <c r="O432"/>
      <c r="P432"/>
      <c r="Q432"/>
      <c r="R432"/>
      <c r="S432"/>
      <c r="T432"/>
      <c r="U432"/>
      <c r="V432"/>
      <c r="W432" s="138"/>
      <c r="X432" s="138"/>
      <c r="Y432"/>
      <c r="Z432"/>
    </row>
    <row r="433" spans="1:26" x14ac:dyDescent="0.2">
      <c r="A433"/>
      <c r="B433"/>
      <c r="C433"/>
      <c r="D433"/>
      <c r="E433"/>
      <c r="F433"/>
      <c r="G433"/>
      <c r="H433"/>
      <c r="I433" s="138"/>
      <c r="J433"/>
      <c r="K433"/>
      <c r="L433"/>
      <c r="M433"/>
      <c r="N433"/>
      <c r="O433"/>
      <c r="P433"/>
      <c r="Q433"/>
      <c r="R433"/>
      <c r="S433"/>
      <c r="T433"/>
      <c r="U433"/>
      <c r="V433"/>
      <c r="W433" s="138"/>
      <c r="X433" s="138"/>
      <c r="Y433"/>
      <c r="Z433"/>
    </row>
    <row r="434" spans="1:26" x14ac:dyDescent="0.2">
      <c r="A434"/>
      <c r="B434"/>
      <c r="C434"/>
      <c r="D434"/>
      <c r="E434"/>
      <c r="F434"/>
      <c r="G434"/>
      <c r="H434"/>
      <c r="I434" s="138"/>
      <c r="J434"/>
      <c r="K434"/>
      <c r="L434"/>
      <c r="M434"/>
      <c r="N434"/>
      <c r="O434"/>
      <c r="P434"/>
      <c r="Q434"/>
      <c r="R434"/>
      <c r="S434"/>
      <c r="T434"/>
      <c r="U434"/>
      <c r="V434"/>
      <c r="W434" s="138"/>
      <c r="X434" s="138"/>
      <c r="Y434"/>
      <c r="Z434"/>
    </row>
    <row r="435" spans="1:26" x14ac:dyDescent="0.2">
      <c r="A435"/>
      <c r="B435"/>
      <c r="C435"/>
      <c r="D435"/>
      <c r="E435"/>
      <c r="F435"/>
      <c r="G435"/>
      <c r="H435"/>
      <c r="I435" s="138"/>
      <c r="J435"/>
      <c r="K435"/>
      <c r="L435"/>
      <c r="M435"/>
      <c r="N435"/>
      <c r="O435"/>
      <c r="P435"/>
      <c r="Q435"/>
      <c r="R435"/>
      <c r="S435"/>
      <c r="T435"/>
      <c r="U435"/>
      <c r="V435"/>
      <c r="W435" s="138"/>
      <c r="X435" s="138"/>
      <c r="Y435"/>
      <c r="Z435"/>
    </row>
    <row r="436" spans="1:26" x14ac:dyDescent="0.2">
      <c r="A436"/>
      <c r="B436"/>
      <c r="C436"/>
      <c r="D436"/>
      <c r="E436"/>
      <c r="F436"/>
      <c r="G436"/>
      <c r="H436"/>
      <c r="I436" s="138"/>
      <c r="J436"/>
      <c r="K436"/>
      <c r="L436"/>
      <c r="M436"/>
      <c r="N436"/>
      <c r="O436"/>
      <c r="P436"/>
      <c r="Q436"/>
      <c r="R436"/>
      <c r="S436"/>
      <c r="T436"/>
      <c r="U436"/>
      <c r="V436"/>
      <c r="W436" s="138"/>
      <c r="X436" s="138"/>
      <c r="Y436"/>
      <c r="Z436"/>
    </row>
    <row r="437" spans="1:26" x14ac:dyDescent="0.2">
      <c r="A437"/>
      <c r="B437"/>
      <c r="C437"/>
      <c r="D437"/>
      <c r="E437"/>
      <c r="F437"/>
      <c r="G437"/>
      <c r="H437"/>
      <c r="I437" s="138"/>
      <c r="J437"/>
      <c r="K437"/>
      <c r="L437"/>
      <c r="M437"/>
      <c r="N437"/>
      <c r="O437"/>
      <c r="P437"/>
      <c r="Q437"/>
      <c r="R437"/>
      <c r="S437"/>
      <c r="T437"/>
      <c r="U437"/>
      <c r="V437"/>
      <c r="W437" s="138"/>
      <c r="X437" s="138"/>
      <c r="Y437"/>
      <c r="Z437"/>
    </row>
    <row r="438" spans="1:26" x14ac:dyDescent="0.2">
      <c r="A438"/>
      <c r="B438"/>
      <c r="C438"/>
      <c r="D438"/>
      <c r="E438"/>
      <c r="F438"/>
      <c r="G438"/>
      <c r="H438"/>
      <c r="I438" s="138"/>
      <c r="J438"/>
      <c r="K438"/>
      <c r="L438"/>
      <c r="M438"/>
      <c r="N438"/>
      <c r="O438"/>
      <c r="P438"/>
      <c r="Q438"/>
      <c r="R438"/>
      <c r="S438"/>
      <c r="T438"/>
      <c r="U438"/>
      <c r="V438"/>
      <c r="W438" s="138"/>
      <c r="X438" s="138"/>
      <c r="Y438"/>
      <c r="Z438"/>
    </row>
    <row r="439" spans="1:26" x14ac:dyDescent="0.2">
      <c r="A439"/>
      <c r="B439"/>
      <c r="C439"/>
      <c r="D439"/>
      <c r="E439"/>
      <c r="F439"/>
      <c r="G439"/>
      <c r="H439"/>
      <c r="I439" s="138"/>
      <c r="J439"/>
      <c r="K439"/>
      <c r="L439"/>
      <c r="M439"/>
      <c r="N439"/>
      <c r="O439"/>
      <c r="P439"/>
      <c r="Q439"/>
      <c r="R439"/>
      <c r="S439"/>
      <c r="T439"/>
      <c r="U439"/>
      <c r="V439"/>
      <c r="W439" s="138"/>
      <c r="X439" s="138"/>
      <c r="Y439"/>
      <c r="Z439"/>
    </row>
    <row r="440" spans="1:26" x14ac:dyDescent="0.2">
      <c r="A440"/>
      <c r="B440"/>
      <c r="C440"/>
      <c r="D440"/>
      <c r="E440"/>
      <c r="F440"/>
      <c r="G440"/>
      <c r="H440"/>
      <c r="I440" s="138"/>
      <c r="J440"/>
      <c r="K440"/>
      <c r="L440"/>
      <c r="M440"/>
      <c r="N440"/>
      <c r="O440"/>
      <c r="P440"/>
      <c r="Q440"/>
      <c r="R440"/>
      <c r="S440"/>
      <c r="T440"/>
      <c r="U440"/>
      <c r="V440"/>
      <c r="W440" s="138"/>
      <c r="X440" s="138"/>
      <c r="Y440"/>
      <c r="Z440"/>
    </row>
    <row r="441" spans="1:26" x14ac:dyDescent="0.2">
      <c r="A441"/>
      <c r="B441"/>
      <c r="C441"/>
      <c r="D441"/>
      <c r="E441"/>
      <c r="F441"/>
      <c r="G441"/>
      <c r="H441"/>
      <c r="I441" s="138"/>
      <c r="J441"/>
      <c r="K441"/>
      <c r="L441"/>
      <c r="M441"/>
      <c r="N441"/>
      <c r="O441"/>
      <c r="P441"/>
      <c r="Q441"/>
      <c r="R441"/>
      <c r="S441"/>
      <c r="T441"/>
      <c r="U441"/>
      <c r="V441"/>
      <c r="W441" s="138"/>
      <c r="X441" s="138"/>
      <c r="Y441"/>
      <c r="Z441"/>
    </row>
    <row r="442" spans="1:26" x14ac:dyDescent="0.2">
      <c r="A442"/>
      <c r="B442"/>
      <c r="C442"/>
      <c r="D442"/>
      <c r="E442"/>
      <c r="F442"/>
      <c r="G442"/>
      <c r="H442"/>
      <c r="I442" s="138"/>
      <c r="J442"/>
      <c r="K442"/>
      <c r="L442"/>
      <c r="M442"/>
      <c r="N442"/>
      <c r="O442"/>
      <c r="P442"/>
      <c r="Q442"/>
      <c r="R442"/>
      <c r="S442"/>
      <c r="T442"/>
      <c r="U442"/>
      <c r="V442"/>
      <c r="W442" s="138"/>
      <c r="X442" s="138"/>
      <c r="Y442"/>
      <c r="Z442"/>
    </row>
    <row r="443" spans="1:26" x14ac:dyDescent="0.2">
      <c r="A443"/>
      <c r="B443"/>
      <c r="C443"/>
      <c r="D443"/>
      <c r="E443"/>
      <c r="F443"/>
      <c r="G443"/>
      <c r="H443"/>
      <c r="I443" s="138"/>
      <c r="J443"/>
      <c r="K443"/>
      <c r="L443"/>
      <c r="M443"/>
      <c r="N443"/>
      <c r="O443"/>
      <c r="P443"/>
      <c r="Q443"/>
      <c r="R443"/>
      <c r="S443"/>
      <c r="T443"/>
      <c r="U443"/>
      <c r="V443"/>
      <c r="W443" s="138"/>
      <c r="X443" s="138"/>
      <c r="Y443"/>
      <c r="Z443"/>
    </row>
    <row r="444" spans="1:26" x14ac:dyDescent="0.2">
      <c r="A444"/>
      <c r="B444"/>
      <c r="C444"/>
      <c r="D444"/>
      <c r="E444"/>
      <c r="F444"/>
      <c r="G444"/>
      <c r="H444"/>
      <c r="I444" s="138"/>
      <c r="J444"/>
      <c r="K444"/>
      <c r="L444"/>
      <c r="M444"/>
      <c r="N444"/>
      <c r="O444"/>
      <c r="P444"/>
      <c r="Q444"/>
      <c r="R444"/>
      <c r="S444"/>
      <c r="T444"/>
      <c r="U444"/>
      <c r="V444"/>
      <c r="W444" s="138"/>
      <c r="X444" s="138"/>
      <c r="Y444"/>
      <c r="Z444"/>
    </row>
    <row r="445" spans="1:26" x14ac:dyDescent="0.2">
      <c r="A445"/>
      <c r="B445"/>
      <c r="C445"/>
      <c r="D445"/>
      <c r="E445"/>
      <c r="F445"/>
      <c r="G445"/>
      <c r="H445"/>
      <c r="I445" s="138"/>
      <c r="J445"/>
      <c r="K445"/>
      <c r="L445"/>
      <c r="M445"/>
      <c r="N445"/>
      <c r="O445"/>
      <c r="P445"/>
      <c r="Q445"/>
      <c r="R445"/>
      <c r="S445"/>
      <c r="T445"/>
      <c r="U445"/>
      <c r="V445"/>
      <c r="W445" s="138"/>
      <c r="X445" s="138"/>
      <c r="Y445"/>
      <c r="Z445"/>
    </row>
    <row r="446" spans="1:26" x14ac:dyDescent="0.2">
      <c r="A446"/>
      <c r="B446"/>
      <c r="C446"/>
      <c r="D446"/>
      <c r="E446"/>
      <c r="F446"/>
      <c r="G446"/>
      <c r="H446"/>
      <c r="I446" s="138"/>
      <c r="J446"/>
      <c r="K446"/>
      <c r="L446"/>
      <c r="M446"/>
      <c r="N446"/>
      <c r="O446"/>
      <c r="P446"/>
      <c r="Q446"/>
      <c r="R446"/>
      <c r="S446"/>
      <c r="T446"/>
      <c r="U446"/>
      <c r="V446"/>
      <c r="W446" s="138"/>
      <c r="X446" s="138"/>
      <c r="Y446"/>
      <c r="Z446"/>
    </row>
    <row r="447" spans="1:26" x14ac:dyDescent="0.2">
      <c r="A447"/>
      <c r="B447"/>
      <c r="C447"/>
      <c r="D447"/>
      <c r="E447"/>
      <c r="F447"/>
      <c r="G447"/>
      <c r="H447"/>
      <c r="I447" s="138"/>
      <c r="J447"/>
      <c r="K447"/>
      <c r="L447"/>
      <c r="M447"/>
      <c r="N447"/>
      <c r="O447"/>
      <c r="P447"/>
      <c r="Q447"/>
      <c r="R447"/>
      <c r="S447"/>
      <c r="T447"/>
      <c r="U447"/>
      <c r="V447"/>
      <c r="W447" s="138"/>
      <c r="X447" s="138"/>
      <c r="Y447"/>
      <c r="Z447"/>
    </row>
    <row r="448" spans="1:26" x14ac:dyDescent="0.2">
      <c r="A448"/>
      <c r="B448"/>
      <c r="C448"/>
      <c r="D448"/>
      <c r="E448"/>
      <c r="F448"/>
      <c r="G448"/>
      <c r="H448"/>
      <c r="I448" s="138"/>
      <c r="J448"/>
      <c r="K448"/>
      <c r="L448"/>
      <c r="M448"/>
      <c r="N448"/>
      <c r="O448"/>
      <c r="P448"/>
      <c r="Q448"/>
      <c r="R448"/>
      <c r="S448"/>
      <c r="T448"/>
      <c r="U448"/>
      <c r="V448"/>
      <c r="W448" s="138"/>
      <c r="X448" s="138"/>
      <c r="Y448"/>
      <c r="Z448"/>
    </row>
    <row r="449" spans="1:26" x14ac:dyDescent="0.2">
      <c r="A449"/>
      <c r="B449"/>
      <c r="C449"/>
      <c r="D449"/>
      <c r="E449"/>
      <c r="F449"/>
      <c r="G449"/>
      <c r="H449"/>
      <c r="I449" s="138"/>
      <c r="J449"/>
      <c r="K449"/>
      <c r="L449"/>
      <c r="M449"/>
      <c r="N449"/>
      <c r="O449"/>
      <c r="P449"/>
      <c r="Q449"/>
      <c r="R449"/>
      <c r="S449"/>
      <c r="T449"/>
      <c r="U449"/>
      <c r="V449"/>
      <c r="W449" s="138"/>
      <c r="X449" s="138"/>
      <c r="Y449"/>
      <c r="Z449"/>
    </row>
    <row r="450" spans="1:26" x14ac:dyDescent="0.2">
      <c r="A450"/>
      <c r="B450"/>
      <c r="C450"/>
      <c r="D450"/>
      <c r="E450"/>
      <c r="F450"/>
      <c r="G450"/>
      <c r="H450"/>
      <c r="I450" s="138"/>
      <c r="J450"/>
      <c r="K450"/>
      <c r="L450"/>
      <c r="M450"/>
      <c r="N450"/>
      <c r="O450"/>
      <c r="P450"/>
      <c r="Q450"/>
      <c r="R450"/>
      <c r="S450"/>
      <c r="T450"/>
      <c r="U450"/>
      <c r="V450"/>
      <c r="W450" s="138"/>
      <c r="X450" s="138"/>
      <c r="Y450"/>
      <c r="Z450"/>
    </row>
    <row r="451" spans="1:26" x14ac:dyDescent="0.2">
      <c r="A451"/>
      <c r="B451"/>
      <c r="C451"/>
      <c r="D451"/>
      <c r="E451"/>
      <c r="F451"/>
      <c r="G451"/>
      <c r="H451"/>
      <c r="I451" s="138"/>
      <c r="J451"/>
      <c r="K451"/>
      <c r="L451"/>
      <c r="M451"/>
      <c r="N451"/>
      <c r="O451"/>
      <c r="P451"/>
      <c r="Q451"/>
      <c r="R451"/>
      <c r="S451"/>
      <c r="T451"/>
      <c r="U451"/>
      <c r="V451"/>
      <c r="W451" s="138"/>
      <c r="X451" s="138"/>
      <c r="Y451"/>
      <c r="Z451"/>
    </row>
    <row r="452" spans="1:26" x14ac:dyDescent="0.2">
      <c r="A452"/>
      <c r="B452"/>
      <c r="C452"/>
      <c r="D452"/>
      <c r="E452"/>
      <c r="F452"/>
      <c r="G452"/>
      <c r="H452"/>
      <c r="I452" s="138"/>
      <c r="J452"/>
      <c r="K452"/>
      <c r="L452"/>
      <c r="M452"/>
      <c r="N452"/>
      <c r="O452"/>
      <c r="P452"/>
      <c r="Q452"/>
      <c r="R452"/>
      <c r="S452"/>
      <c r="T452"/>
      <c r="U452"/>
      <c r="V452"/>
      <c r="W452" s="138"/>
      <c r="X452" s="138"/>
      <c r="Y452"/>
      <c r="Z452"/>
    </row>
    <row r="453" spans="1:26" x14ac:dyDescent="0.2">
      <c r="A453"/>
      <c r="B453"/>
      <c r="C453"/>
      <c r="D453"/>
      <c r="E453"/>
      <c r="F453"/>
      <c r="G453"/>
      <c r="H453"/>
      <c r="I453" s="138"/>
      <c r="J453"/>
      <c r="K453"/>
      <c r="L453"/>
      <c r="M453"/>
      <c r="N453"/>
      <c r="O453"/>
      <c r="P453"/>
      <c r="Q453"/>
      <c r="R453"/>
      <c r="S453"/>
      <c r="T453"/>
      <c r="U453"/>
      <c r="V453"/>
      <c r="W453" s="138"/>
      <c r="X453" s="138"/>
      <c r="Y453"/>
      <c r="Z453"/>
    </row>
    <row r="454" spans="1:26" x14ac:dyDescent="0.2">
      <c r="A454"/>
      <c r="B454"/>
      <c r="C454"/>
      <c r="D454"/>
      <c r="E454"/>
      <c r="F454"/>
      <c r="G454"/>
      <c r="H454"/>
      <c r="I454" s="138"/>
      <c r="J454"/>
      <c r="K454"/>
      <c r="L454"/>
      <c r="M454"/>
      <c r="N454"/>
      <c r="O454"/>
      <c r="P454"/>
      <c r="Q454"/>
      <c r="R454"/>
      <c r="S454"/>
      <c r="T454"/>
      <c r="U454"/>
      <c r="V454"/>
      <c r="W454" s="138"/>
      <c r="X454" s="138"/>
      <c r="Y454"/>
      <c r="Z454"/>
    </row>
    <row r="455" spans="1:26" x14ac:dyDescent="0.2">
      <c r="A455"/>
      <c r="B455"/>
      <c r="C455"/>
      <c r="D455"/>
      <c r="E455"/>
      <c r="F455"/>
      <c r="G455"/>
      <c r="H455"/>
      <c r="I455" s="138"/>
      <c r="J455"/>
      <c r="K455"/>
      <c r="L455"/>
      <c r="M455"/>
      <c r="N455"/>
      <c r="O455"/>
      <c r="P455"/>
      <c r="Q455"/>
      <c r="R455"/>
      <c r="S455"/>
      <c r="T455"/>
      <c r="U455"/>
      <c r="V455"/>
      <c r="W455" s="138"/>
      <c r="X455" s="138"/>
      <c r="Y455"/>
      <c r="Z455"/>
    </row>
    <row r="456" spans="1:26" x14ac:dyDescent="0.2">
      <c r="A456"/>
      <c r="B456"/>
      <c r="C456"/>
      <c r="D456"/>
      <c r="E456"/>
      <c r="F456"/>
      <c r="G456"/>
      <c r="H456"/>
      <c r="I456" s="138"/>
      <c r="J456"/>
      <c r="K456"/>
      <c r="L456"/>
      <c r="M456"/>
      <c r="N456"/>
      <c r="O456"/>
      <c r="P456"/>
      <c r="Q456"/>
      <c r="R456"/>
      <c r="S456"/>
      <c r="T456"/>
      <c r="U456"/>
      <c r="V456"/>
      <c r="W456" s="138"/>
      <c r="X456" s="138"/>
      <c r="Y456"/>
      <c r="Z456"/>
    </row>
    <row r="457" spans="1:26" x14ac:dyDescent="0.2">
      <c r="A457"/>
      <c r="B457"/>
      <c r="C457"/>
      <c r="D457"/>
      <c r="E457"/>
      <c r="F457"/>
      <c r="G457"/>
      <c r="H457"/>
      <c r="I457" s="138"/>
      <c r="J457"/>
      <c r="K457"/>
      <c r="L457"/>
      <c r="M457"/>
      <c r="N457"/>
      <c r="O457"/>
      <c r="P457"/>
      <c r="Q457"/>
      <c r="R457"/>
      <c r="S457"/>
      <c r="T457"/>
      <c r="U457"/>
      <c r="V457"/>
      <c r="W457" s="138"/>
      <c r="X457" s="138"/>
      <c r="Y457"/>
      <c r="Z457"/>
    </row>
    <row r="458" spans="1:26" x14ac:dyDescent="0.2">
      <c r="A458"/>
      <c r="B458"/>
      <c r="C458"/>
      <c r="D458"/>
      <c r="E458"/>
      <c r="F458"/>
      <c r="G458"/>
      <c r="H458"/>
      <c r="I458" s="138"/>
      <c r="J458"/>
      <c r="K458"/>
      <c r="L458"/>
      <c r="M458"/>
      <c r="N458"/>
      <c r="O458"/>
      <c r="P458"/>
      <c r="Q458"/>
      <c r="R458"/>
      <c r="S458"/>
      <c r="T458"/>
      <c r="U458"/>
      <c r="V458"/>
      <c r="W458" s="138"/>
      <c r="X458" s="138"/>
      <c r="Y458"/>
      <c r="Z458"/>
    </row>
    <row r="459" spans="1:26" x14ac:dyDescent="0.2">
      <c r="A459"/>
      <c r="B459"/>
      <c r="C459"/>
      <c r="D459"/>
      <c r="E459"/>
      <c r="F459"/>
      <c r="G459"/>
      <c r="H459"/>
      <c r="I459" s="138"/>
      <c r="J459"/>
      <c r="K459"/>
      <c r="L459"/>
      <c r="M459"/>
      <c r="N459"/>
      <c r="O459"/>
      <c r="P459"/>
      <c r="Q459"/>
      <c r="R459"/>
      <c r="S459"/>
      <c r="T459"/>
      <c r="U459"/>
      <c r="V459"/>
      <c r="W459" s="138"/>
      <c r="X459" s="138"/>
      <c r="Y459"/>
      <c r="Z459"/>
    </row>
    <row r="460" spans="1:26" x14ac:dyDescent="0.2">
      <c r="A460"/>
      <c r="B460"/>
      <c r="C460"/>
      <c r="D460"/>
      <c r="E460"/>
      <c r="F460"/>
      <c r="G460"/>
      <c r="H460"/>
      <c r="I460" s="138"/>
      <c r="J460"/>
      <c r="K460"/>
      <c r="L460"/>
      <c r="M460"/>
      <c r="N460"/>
      <c r="O460"/>
      <c r="P460"/>
      <c r="Q460"/>
      <c r="R460"/>
      <c r="S460"/>
      <c r="T460"/>
      <c r="U460"/>
      <c r="V460"/>
      <c r="W460" s="138"/>
      <c r="X460" s="138"/>
      <c r="Y460"/>
      <c r="Z460"/>
    </row>
    <row r="461" spans="1:26" x14ac:dyDescent="0.2">
      <c r="A461"/>
      <c r="B461"/>
      <c r="C461"/>
      <c r="D461"/>
      <c r="E461"/>
      <c r="F461"/>
      <c r="G461"/>
      <c r="H461"/>
      <c r="I461" s="138"/>
      <c r="J461"/>
      <c r="K461"/>
      <c r="L461"/>
      <c r="M461"/>
      <c r="N461"/>
      <c r="O461"/>
      <c r="P461"/>
      <c r="Q461"/>
      <c r="R461"/>
      <c r="S461"/>
      <c r="T461"/>
      <c r="U461"/>
      <c r="V461"/>
      <c r="W461" s="138"/>
      <c r="X461" s="138"/>
      <c r="Y461"/>
      <c r="Z461"/>
    </row>
    <row r="462" spans="1:26" x14ac:dyDescent="0.2">
      <c r="A462"/>
      <c r="B462"/>
      <c r="C462"/>
      <c r="D462"/>
      <c r="E462"/>
      <c r="F462"/>
      <c r="G462"/>
      <c r="H462"/>
      <c r="I462" s="138"/>
      <c r="J462"/>
      <c r="K462"/>
      <c r="L462"/>
      <c r="M462"/>
      <c r="N462"/>
      <c r="O462"/>
      <c r="P462"/>
      <c r="Q462"/>
      <c r="R462"/>
      <c r="S462"/>
      <c r="T462"/>
      <c r="U462"/>
      <c r="V462"/>
      <c r="W462" s="138"/>
      <c r="X462" s="138"/>
      <c r="Y462"/>
      <c r="Z462"/>
    </row>
    <row r="463" spans="1:26" x14ac:dyDescent="0.2">
      <c r="A463"/>
      <c r="B463"/>
      <c r="C463"/>
      <c r="D463"/>
      <c r="E463"/>
      <c r="F463"/>
      <c r="G463"/>
      <c r="H463"/>
      <c r="I463" s="138"/>
      <c r="J463"/>
      <c r="K463"/>
      <c r="L463"/>
      <c r="M463"/>
      <c r="N463"/>
      <c r="O463"/>
      <c r="P463"/>
      <c r="Q463"/>
      <c r="R463"/>
      <c r="S463"/>
      <c r="T463"/>
      <c r="U463"/>
      <c r="V463"/>
      <c r="W463" s="138"/>
      <c r="X463" s="138"/>
      <c r="Y463"/>
      <c r="Z463"/>
    </row>
    <row r="464" spans="1:26" x14ac:dyDescent="0.2">
      <c r="A464"/>
      <c r="B464"/>
      <c r="C464"/>
      <c r="D464"/>
      <c r="E464"/>
      <c r="F464"/>
      <c r="G464"/>
      <c r="H464"/>
      <c r="I464" s="138"/>
      <c r="J464"/>
      <c r="K464"/>
      <c r="L464"/>
      <c r="M464"/>
      <c r="N464"/>
      <c r="O464"/>
      <c r="P464"/>
      <c r="Q464"/>
      <c r="R464"/>
      <c r="S464"/>
      <c r="T464"/>
      <c r="U464"/>
      <c r="V464"/>
      <c r="W464" s="138"/>
      <c r="X464" s="138"/>
      <c r="Y464"/>
      <c r="Z464"/>
    </row>
    <row r="465" spans="1:26" x14ac:dyDescent="0.2">
      <c r="A465"/>
      <c r="B465"/>
      <c r="C465"/>
      <c r="D465"/>
      <c r="E465"/>
      <c r="F465"/>
      <c r="G465"/>
      <c r="H465"/>
      <c r="I465" s="138"/>
      <c r="J465"/>
      <c r="K465"/>
      <c r="L465"/>
      <c r="M465"/>
      <c r="N465"/>
      <c r="O465"/>
      <c r="P465"/>
      <c r="Q465"/>
      <c r="R465"/>
      <c r="S465"/>
      <c r="T465"/>
      <c r="U465"/>
      <c r="V465"/>
      <c r="W465" s="138"/>
      <c r="X465" s="138"/>
      <c r="Y465"/>
      <c r="Z465"/>
    </row>
    <row r="466" spans="1:26" x14ac:dyDescent="0.2">
      <c r="A466"/>
      <c r="B466"/>
      <c r="C466"/>
      <c r="D466"/>
      <c r="E466"/>
      <c r="F466"/>
      <c r="G466"/>
      <c r="H466"/>
      <c r="I466" s="138"/>
      <c r="J466"/>
      <c r="K466"/>
      <c r="L466"/>
      <c r="M466"/>
      <c r="N466"/>
      <c r="O466"/>
      <c r="P466"/>
      <c r="Q466"/>
      <c r="R466"/>
      <c r="S466"/>
      <c r="T466"/>
      <c r="U466"/>
      <c r="V466"/>
      <c r="W466" s="138"/>
      <c r="X466" s="138"/>
      <c r="Y466"/>
      <c r="Z466"/>
    </row>
    <row r="467" spans="1:26" x14ac:dyDescent="0.2">
      <c r="A467"/>
      <c r="B467"/>
      <c r="C467"/>
      <c r="D467"/>
      <c r="E467"/>
      <c r="F467"/>
      <c r="G467"/>
      <c r="H467"/>
      <c r="I467" s="138"/>
      <c r="J467"/>
      <c r="K467"/>
      <c r="L467"/>
      <c r="M467"/>
      <c r="N467"/>
      <c r="O467"/>
      <c r="P467"/>
      <c r="Q467"/>
      <c r="R467"/>
      <c r="S467"/>
      <c r="T467"/>
      <c r="U467"/>
      <c r="V467"/>
      <c r="W467" s="138"/>
      <c r="X467" s="138"/>
      <c r="Y467"/>
      <c r="Z467"/>
    </row>
    <row r="468" spans="1:26" x14ac:dyDescent="0.2">
      <c r="A468"/>
      <c r="B468"/>
      <c r="C468"/>
      <c r="D468"/>
      <c r="E468"/>
      <c r="F468"/>
      <c r="G468"/>
      <c r="H468"/>
      <c r="I468" s="138"/>
      <c r="J468"/>
      <c r="K468"/>
      <c r="L468"/>
      <c r="M468"/>
      <c r="N468"/>
      <c r="O468"/>
      <c r="P468"/>
      <c r="Q468"/>
      <c r="R468"/>
      <c r="S468"/>
      <c r="T468"/>
      <c r="U468"/>
      <c r="V468"/>
      <c r="W468" s="138"/>
      <c r="X468" s="138"/>
      <c r="Y468"/>
      <c r="Z468"/>
    </row>
    <row r="469" spans="1:26" x14ac:dyDescent="0.2">
      <c r="A469"/>
      <c r="B469"/>
      <c r="C469"/>
      <c r="D469"/>
      <c r="E469"/>
      <c r="F469"/>
      <c r="G469"/>
      <c r="H469"/>
      <c r="I469" s="138"/>
      <c r="J469"/>
      <c r="K469"/>
      <c r="L469"/>
      <c r="M469"/>
      <c r="N469"/>
      <c r="O469"/>
      <c r="P469"/>
      <c r="Q469"/>
      <c r="R469"/>
      <c r="S469"/>
      <c r="T469"/>
      <c r="U469"/>
      <c r="V469"/>
      <c r="W469" s="138"/>
      <c r="X469" s="138"/>
      <c r="Y469"/>
      <c r="Z469"/>
    </row>
    <row r="470" spans="1:26" x14ac:dyDescent="0.2">
      <c r="A470"/>
      <c r="B470"/>
      <c r="C470"/>
      <c r="D470"/>
      <c r="E470"/>
      <c r="F470"/>
      <c r="G470"/>
      <c r="H470"/>
      <c r="I470" s="138"/>
      <c r="J470"/>
      <c r="K470"/>
      <c r="L470"/>
      <c r="M470"/>
      <c r="N470"/>
      <c r="O470"/>
      <c r="P470"/>
      <c r="Q470"/>
      <c r="R470"/>
      <c r="S470"/>
      <c r="T470"/>
      <c r="U470"/>
      <c r="V470"/>
      <c r="W470" s="138"/>
      <c r="X470" s="138"/>
      <c r="Y470"/>
      <c r="Z470"/>
    </row>
    <row r="471" spans="1:26" x14ac:dyDescent="0.2">
      <c r="A471"/>
      <c r="B471"/>
      <c r="C471"/>
      <c r="D471"/>
      <c r="E471"/>
      <c r="F471"/>
      <c r="G471"/>
      <c r="H471"/>
      <c r="I471" s="138"/>
      <c r="J471"/>
      <c r="K471"/>
      <c r="L471"/>
      <c r="M471"/>
      <c r="N471"/>
      <c r="O471"/>
      <c r="P471"/>
      <c r="Q471"/>
      <c r="R471"/>
      <c r="S471"/>
      <c r="T471"/>
      <c r="U471"/>
      <c r="V471"/>
      <c r="W471" s="138"/>
      <c r="X471" s="138"/>
      <c r="Y471"/>
      <c r="Z471"/>
    </row>
    <row r="472" spans="1:26" x14ac:dyDescent="0.2">
      <c r="A472"/>
      <c r="B472"/>
      <c r="C472"/>
      <c r="D472"/>
      <c r="E472"/>
      <c r="F472"/>
      <c r="G472"/>
      <c r="H472"/>
      <c r="I472" s="138"/>
      <c r="J472"/>
      <c r="K472"/>
      <c r="L472"/>
      <c r="M472"/>
      <c r="N472"/>
      <c r="O472"/>
      <c r="P472"/>
      <c r="Q472"/>
      <c r="R472"/>
      <c r="S472"/>
      <c r="T472"/>
      <c r="U472"/>
      <c r="V472"/>
      <c r="W472" s="138"/>
      <c r="X472" s="138"/>
      <c r="Y472"/>
      <c r="Z472"/>
    </row>
    <row r="473" spans="1:26" x14ac:dyDescent="0.2">
      <c r="A473"/>
      <c r="B473"/>
      <c r="C473"/>
      <c r="D473"/>
      <c r="E473"/>
      <c r="F473"/>
      <c r="G473"/>
      <c r="H473"/>
      <c r="I473" s="138"/>
      <c r="J473"/>
      <c r="K473"/>
      <c r="L473"/>
      <c r="M473"/>
      <c r="N473"/>
      <c r="O473"/>
      <c r="P473"/>
      <c r="Q473"/>
      <c r="R473"/>
      <c r="S473"/>
      <c r="T473"/>
      <c r="U473"/>
      <c r="V473"/>
      <c r="W473" s="138"/>
      <c r="X473" s="138"/>
      <c r="Y473"/>
      <c r="Z473"/>
    </row>
    <row r="474" spans="1:26" x14ac:dyDescent="0.2">
      <c r="A474"/>
      <c r="B474"/>
      <c r="C474"/>
      <c r="D474"/>
      <c r="E474"/>
      <c r="F474"/>
      <c r="G474"/>
      <c r="H474"/>
      <c r="I474" s="138"/>
      <c r="J474"/>
      <c r="K474"/>
      <c r="L474"/>
      <c r="M474"/>
      <c r="N474"/>
      <c r="O474"/>
      <c r="P474"/>
      <c r="Q474"/>
      <c r="R474"/>
      <c r="S474"/>
      <c r="T474"/>
      <c r="U474"/>
      <c r="V474"/>
      <c r="W474" s="138"/>
      <c r="X474" s="138"/>
      <c r="Y474"/>
      <c r="Z474"/>
    </row>
    <row r="475" spans="1:26" x14ac:dyDescent="0.2">
      <c r="A475"/>
      <c r="B475"/>
      <c r="C475"/>
      <c r="D475"/>
      <c r="E475"/>
      <c r="F475"/>
      <c r="G475"/>
      <c r="H475"/>
      <c r="I475" s="138"/>
      <c r="J475"/>
      <c r="K475"/>
      <c r="L475"/>
      <c r="M475"/>
      <c r="N475"/>
      <c r="O475"/>
      <c r="P475"/>
      <c r="Q475"/>
      <c r="R475"/>
      <c r="S475"/>
      <c r="T475"/>
      <c r="U475"/>
      <c r="V475"/>
      <c r="W475" s="138"/>
      <c r="X475" s="138"/>
      <c r="Y475"/>
      <c r="Z475"/>
    </row>
    <row r="476" spans="1:26" x14ac:dyDescent="0.2">
      <c r="A476"/>
      <c r="B476"/>
      <c r="C476"/>
      <c r="D476"/>
      <c r="E476"/>
      <c r="F476"/>
      <c r="G476"/>
      <c r="H476"/>
      <c r="I476" s="138"/>
      <c r="J476"/>
      <c r="K476"/>
      <c r="L476"/>
      <c r="M476"/>
      <c r="N476"/>
      <c r="O476"/>
      <c r="P476"/>
      <c r="Q476"/>
      <c r="R476"/>
      <c r="S476"/>
      <c r="T476"/>
      <c r="U476"/>
      <c r="V476"/>
      <c r="W476" s="138"/>
      <c r="X476" s="138"/>
      <c r="Y476"/>
      <c r="Z476"/>
    </row>
    <row r="477" spans="1:26" x14ac:dyDescent="0.2">
      <c r="A477"/>
      <c r="B477"/>
      <c r="C477"/>
      <c r="D477"/>
      <c r="E477"/>
      <c r="F477"/>
      <c r="G477"/>
      <c r="H477"/>
      <c r="I477" s="138"/>
      <c r="J477"/>
      <c r="K477"/>
      <c r="L477"/>
      <c r="M477"/>
      <c r="N477"/>
      <c r="O477"/>
      <c r="P477"/>
      <c r="Q477"/>
      <c r="R477"/>
      <c r="S477"/>
      <c r="T477"/>
      <c r="U477"/>
      <c r="V477"/>
      <c r="W477" s="138"/>
      <c r="X477" s="138"/>
      <c r="Y477"/>
      <c r="Z477"/>
    </row>
    <row r="478" spans="1:26" x14ac:dyDescent="0.2">
      <c r="A478"/>
      <c r="B478"/>
      <c r="C478"/>
      <c r="D478"/>
      <c r="E478"/>
      <c r="F478"/>
      <c r="G478"/>
      <c r="H478"/>
      <c r="I478" s="138"/>
      <c r="J478"/>
      <c r="K478"/>
      <c r="L478"/>
      <c r="M478"/>
      <c r="N478"/>
      <c r="O478"/>
      <c r="P478"/>
      <c r="Q478"/>
      <c r="R478"/>
      <c r="S478"/>
      <c r="T478"/>
      <c r="U478"/>
      <c r="V478"/>
      <c r="W478" s="138"/>
      <c r="X478" s="138"/>
      <c r="Y478"/>
      <c r="Z478"/>
    </row>
    <row r="479" spans="1:26" x14ac:dyDescent="0.2">
      <c r="A479"/>
      <c r="B479"/>
      <c r="C479"/>
      <c r="D479"/>
      <c r="E479"/>
      <c r="F479"/>
      <c r="G479"/>
      <c r="H479"/>
      <c r="I479" s="138"/>
      <c r="J479"/>
      <c r="K479"/>
      <c r="L479"/>
      <c r="M479"/>
      <c r="N479"/>
      <c r="O479"/>
      <c r="P479"/>
      <c r="Q479"/>
      <c r="R479"/>
      <c r="S479"/>
      <c r="T479"/>
      <c r="U479"/>
      <c r="V479"/>
      <c r="W479" s="138"/>
      <c r="X479" s="138"/>
      <c r="Y479"/>
      <c r="Z479"/>
    </row>
    <row r="480" spans="1:26" x14ac:dyDescent="0.2">
      <c r="A480"/>
      <c r="B480"/>
      <c r="C480"/>
      <c r="D480"/>
      <c r="E480"/>
      <c r="F480"/>
      <c r="G480"/>
      <c r="H480"/>
      <c r="I480" s="138"/>
      <c r="J480"/>
      <c r="K480"/>
      <c r="L480"/>
      <c r="M480"/>
      <c r="N480"/>
      <c r="O480"/>
      <c r="P480"/>
      <c r="Q480"/>
      <c r="R480"/>
      <c r="S480"/>
      <c r="T480"/>
      <c r="U480"/>
      <c r="V480"/>
      <c r="W480" s="138"/>
      <c r="X480" s="138"/>
      <c r="Y480"/>
      <c r="Z480"/>
    </row>
    <row r="481" spans="1:26" x14ac:dyDescent="0.2">
      <c r="A481"/>
      <c r="B481"/>
      <c r="C481"/>
      <c r="D481"/>
      <c r="E481"/>
      <c r="F481"/>
      <c r="G481"/>
      <c r="H481"/>
      <c r="I481" s="138"/>
      <c r="J481"/>
      <c r="K481"/>
      <c r="L481"/>
      <c r="M481"/>
      <c r="N481"/>
      <c r="O481"/>
      <c r="P481"/>
      <c r="Q481"/>
      <c r="R481"/>
      <c r="S481"/>
      <c r="T481"/>
      <c r="U481"/>
      <c r="V481"/>
      <c r="W481" s="138"/>
      <c r="X481" s="138"/>
      <c r="Y481"/>
      <c r="Z481"/>
    </row>
    <row r="482" spans="1:26" x14ac:dyDescent="0.2">
      <c r="A482"/>
      <c r="B482"/>
      <c r="C482"/>
      <c r="D482"/>
      <c r="E482"/>
      <c r="F482"/>
      <c r="G482"/>
      <c r="H482"/>
      <c r="I482" s="138"/>
      <c r="J482"/>
      <c r="K482"/>
      <c r="L482"/>
      <c r="M482"/>
      <c r="N482"/>
      <c r="O482"/>
      <c r="P482"/>
      <c r="Q482"/>
      <c r="R482"/>
      <c r="S482"/>
      <c r="T482"/>
      <c r="U482"/>
      <c r="V482"/>
      <c r="W482" s="138"/>
      <c r="X482" s="138"/>
      <c r="Y482"/>
      <c r="Z482"/>
    </row>
    <row r="483" spans="1:26" x14ac:dyDescent="0.2">
      <c r="A483"/>
      <c r="B483"/>
      <c r="C483"/>
      <c r="D483"/>
      <c r="E483"/>
      <c r="F483"/>
      <c r="G483"/>
      <c r="H483"/>
      <c r="I483" s="138"/>
      <c r="J483"/>
      <c r="K483"/>
      <c r="L483"/>
      <c r="M483"/>
      <c r="N483"/>
      <c r="O483"/>
      <c r="P483"/>
      <c r="Q483"/>
      <c r="R483"/>
      <c r="S483"/>
      <c r="T483"/>
      <c r="U483"/>
      <c r="V483"/>
      <c r="W483" s="138"/>
      <c r="X483" s="138"/>
      <c r="Y483"/>
      <c r="Z483"/>
    </row>
    <row r="484" spans="1:26" x14ac:dyDescent="0.2">
      <c r="A484"/>
      <c r="B484"/>
      <c r="C484"/>
      <c r="D484"/>
      <c r="E484"/>
      <c r="F484"/>
      <c r="G484"/>
      <c r="H484"/>
      <c r="I484" s="138"/>
      <c r="J484"/>
      <c r="K484"/>
      <c r="L484"/>
      <c r="M484"/>
      <c r="N484"/>
      <c r="O484"/>
      <c r="P484"/>
      <c r="Q484"/>
      <c r="R484"/>
      <c r="S484"/>
      <c r="T484"/>
      <c r="U484"/>
      <c r="V484"/>
      <c r="W484" s="138"/>
      <c r="X484" s="138"/>
      <c r="Y484"/>
      <c r="Z484"/>
    </row>
    <row r="485" spans="1:26" x14ac:dyDescent="0.2">
      <c r="A485"/>
      <c r="B485"/>
      <c r="C485"/>
      <c r="D485"/>
      <c r="E485"/>
      <c r="F485"/>
      <c r="G485"/>
      <c r="H485"/>
      <c r="I485" s="138"/>
      <c r="J485"/>
      <c r="K485"/>
      <c r="L485"/>
      <c r="M485"/>
      <c r="N485"/>
      <c r="O485"/>
      <c r="P485"/>
      <c r="Q485"/>
      <c r="R485"/>
      <c r="S485"/>
      <c r="T485"/>
      <c r="U485"/>
      <c r="V485"/>
      <c r="W485" s="138"/>
      <c r="X485" s="138"/>
      <c r="Y485"/>
      <c r="Z485"/>
    </row>
    <row r="486" spans="1:26" x14ac:dyDescent="0.2">
      <c r="A486"/>
      <c r="B486"/>
      <c r="C486"/>
      <c r="D486"/>
      <c r="E486"/>
      <c r="F486"/>
      <c r="G486"/>
      <c r="H486"/>
      <c r="I486" s="138"/>
      <c r="J486"/>
      <c r="K486"/>
      <c r="L486"/>
      <c r="M486"/>
      <c r="N486"/>
      <c r="O486"/>
      <c r="P486"/>
      <c r="Q486"/>
      <c r="R486"/>
      <c r="S486"/>
      <c r="T486"/>
      <c r="U486"/>
      <c r="V486"/>
      <c r="W486" s="138"/>
      <c r="X486" s="138"/>
      <c r="Y486"/>
      <c r="Z486"/>
    </row>
    <row r="487" spans="1:26" x14ac:dyDescent="0.2">
      <c r="A487"/>
      <c r="B487"/>
      <c r="C487"/>
      <c r="D487"/>
      <c r="E487"/>
      <c r="F487"/>
      <c r="G487"/>
      <c r="H487"/>
      <c r="I487" s="138"/>
      <c r="J487"/>
      <c r="K487"/>
      <c r="L487"/>
      <c r="M487"/>
      <c r="N487"/>
      <c r="O487"/>
      <c r="P487"/>
      <c r="Q487"/>
      <c r="R487"/>
      <c r="S487"/>
      <c r="T487"/>
      <c r="U487"/>
      <c r="V487"/>
      <c r="W487" s="138"/>
      <c r="X487" s="138"/>
      <c r="Y487"/>
      <c r="Z487"/>
    </row>
    <row r="488" spans="1:26" x14ac:dyDescent="0.2">
      <c r="A488"/>
      <c r="B488"/>
      <c r="C488"/>
      <c r="D488"/>
      <c r="E488"/>
      <c r="F488"/>
      <c r="G488"/>
      <c r="H488"/>
      <c r="I488" s="138"/>
      <c r="J488"/>
      <c r="K488"/>
      <c r="L488"/>
      <c r="M488"/>
      <c r="N488"/>
      <c r="O488"/>
      <c r="P488"/>
      <c r="Q488"/>
      <c r="R488"/>
      <c r="S488"/>
      <c r="T488"/>
      <c r="U488"/>
      <c r="V488"/>
      <c r="W488" s="138"/>
      <c r="X488" s="138"/>
      <c r="Y488"/>
      <c r="Z488"/>
    </row>
    <row r="489" spans="1:26" x14ac:dyDescent="0.2">
      <c r="A489"/>
      <c r="B489"/>
      <c r="C489"/>
      <c r="D489"/>
      <c r="E489"/>
      <c r="F489"/>
      <c r="G489"/>
      <c r="H489"/>
      <c r="I489" s="138"/>
      <c r="J489"/>
      <c r="K489"/>
      <c r="L489"/>
      <c r="M489"/>
      <c r="N489"/>
      <c r="O489"/>
      <c r="P489"/>
      <c r="Q489"/>
      <c r="R489"/>
      <c r="S489"/>
      <c r="T489"/>
      <c r="U489"/>
      <c r="V489"/>
      <c r="W489" s="138"/>
      <c r="X489" s="138"/>
      <c r="Y489"/>
      <c r="Z489"/>
    </row>
    <row r="490" spans="1:26" x14ac:dyDescent="0.2">
      <c r="A490"/>
      <c r="B490"/>
      <c r="C490"/>
      <c r="D490"/>
      <c r="E490"/>
      <c r="F490"/>
      <c r="G490"/>
      <c r="H490"/>
      <c r="I490" s="138"/>
      <c r="J490"/>
      <c r="K490"/>
      <c r="L490"/>
      <c r="M490"/>
      <c r="N490"/>
      <c r="O490"/>
      <c r="P490"/>
      <c r="Q490"/>
      <c r="R490"/>
      <c r="S490"/>
      <c r="T490"/>
      <c r="U490"/>
      <c r="V490"/>
      <c r="W490" s="138"/>
      <c r="X490" s="138"/>
      <c r="Y490"/>
      <c r="Z490"/>
    </row>
    <row r="491" spans="1:26" x14ac:dyDescent="0.2">
      <c r="A491"/>
      <c r="B491"/>
      <c r="C491"/>
      <c r="D491"/>
      <c r="E491"/>
      <c r="F491"/>
      <c r="G491"/>
      <c r="H491"/>
      <c r="I491" s="138"/>
      <c r="J491"/>
      <c r="K491"/>
      <c r="L491"/>
      <c r="M491"/>
      <c r="N491"/>
      <c r="O491"/>
      <c r="P491"/>
      <c r="Q491"/>
      <c r="R491"/>
      <c r="S491"/>
      <c r="T491"/>
      <c r="U491"/>
      <c r="V491"/>
      <c r="W491" s="138"/>
      <c r="X491" s="138"/>
      <c r="Y491"/>
      <c r="Z491"/>
    </row>
    <row r="492" spans="1:26" x14ac:dyDescent="0.2">
      <c r="A492"/>
      <c r="B492"/>
      <c r="C492"/>
      <c r="D492"/>
      <c r="E492"/>
      <c r="F492"/>
      <c r="G492"/>
      <c r="H492"/>
      <c r="I492" s="138"/>
      <c r="J492"/>
      <c r="K492"/>
      <c r="L492"/>
      <c r="M492"/>
      <c r="N492"/>
      <c r="O492"/>
      <c r="P492"/>
      <c r="Q492"/>
      <c r="R492"/>
      <c r="S492"/>
      <c r="T492"/>
      <c r="U492"/>
      <c r="V492"/>
      <c r="W492" s="138"/>
      <c r="X492" s="138"/>
      <c r="Y492"/>
      <c r="Z492"/>
    </row>
    <row r="493" spans="1:26" x14ac:dyDescent="0.2">
      <c r="A493"/>
      <c r="B493"/>
      <c r="C493"/>
      <c r="D493"/>
      <c r="E493"/>
      <c r="F493"/>
      <c r="G493"/>
      <c r="H493"/>
      <c r="I493" s="138"/>
      <c r="J493"/>
      <c r="K493"/>
      <c r="L493"/>
      <c r="M493"/>
      <c r="N493"/>
      <c r="O493"/>
      <c r="P493"/>
      <c r="Q493"/>
      <c r="R493"/>
      <c r="S493"/>
      <c r="T493"/>
      <c r="U493"/>
      <c r="V493"/>
      <c r="W493" s="138"/>
      <c r="X493" s="138"/>
      <c r="Y493"/>
      <c r="Z493"/>
    </row>
    <row r="494" spans="1:26" x14ac:dyDescent="0.2">
      <c r="A494"/>
      <c r="B494"/>
      <c r="C494"/>
      <c r="D494"/>
      <c r="E494"/>
      <c r="F494"/>
      <c r="G494"/>
      <c r="H494"/>
      <c r="I494" s="138"/>
      <c r="J494"/>
      <c r="K494"/>
      <c r="L494"/>
      <c r="M494"/>
      <c r="N494"/>
      <c r="O494"/>
      <c r="P494"/>
      <c r="Q494"/>
      <c r="R494"/>
      <c r="S494"/>
      <c r="T494"/>
      <c r="U494"/>
      <c r="V494"/>
      <c r="W494" s="138"/>
      <c r="X494" s="138"/>
      <c r="Y494"/>
      <c r="Z494"/>
    </row>
    <row r="495" spans="1:26" x14ac:dyDescent="0.2">
      <c r="A495"/>
      <c r="B495"/>
      <c r="C495"/>
      <c r="D495"/>
      <c r="E495"/>
      <c r="F495"/>
      <c r="G495"/>
      <c r="H495"/>
      <c r="I495" s="138"/>
      <c r="J495"/>
      <c r="K495"/>
      <c r="L495"/>
      <c r="M495"/>
      <c r="N495"/>
      <c r="O495"/>
      <c r="P495"/>
      <c r="Q495"/>
      <c r="R495"/>
      <c r="S495"/>
      <c r="T495"/>
      <c r="U495"/>
      <c r="V495"/>
      <c r="W495" s="138"/>
      <c r="X495" s="138"/>
      <c r="Y495"/>
      <c r="Z495"/>
    </row>
    <row r="496" spans="1:26" x14ac:dyDescent="0.2">
      <c r="A496"/>
      <c r="B496"/>
      <c r="C496"/>
      <c r="D496"/>
      <c r="E496"/>
      <c r="F496"/>
      <c r="G496"/>
      <c r="H496"/>
      <c r="I496" s="138"/>
      <c r="J496"/>
      <c r="K496"/>
      <c r="L496"/>
      <c r="M496"/>
      <c r="N496"/>
      <c r="O496"/>
      <c r="P496"/>
      <c r="Q496"/>
      <c r="R496"/>
      <c r="S496"/>
      <c r="T496"/>
      <c r="U496"/>
      <c r="V496"/>
      <c r="W496" s="138"/>
      <c r="X496" s="138"/>
      <c r="Y496"/>
      <c r="Z496"/>
    </row>
    <row r="497" spans="1:26" x14ac:dyDescent="0.2">
      <c r="A497"/>
      <c r="B497"/>
      <c r="C497"/>
      <c r="D497"/>
      <c r="E497"/>
      <c r="F497"/>
      <c r="G497"/>
      <c r="H497"/>
      <c r="I497" s="138"/>
      <c r="J497"/>
      <c r="K497"/>
      <c r="L497"/>
      <c r="M497"/>
      <c r="N497"/>
      <c r="O497"/>
      <c r="P497"/>
      <c r="Q497"/>
      <c r="R497"/>
      <c r="S497"/>
      <c r="T497"/>
      <c r="U497"/>
      <c r="V497"/>
      <c r="W497" s="138"/>
      <c r="X497" s="138"/>
      <c r="Y497"/>
      <c r="Z497"/>
    </row>
    <row r="498" spans="1:26" x14ac:dyDescent="0.2">
      <c r="A498"/>
      <c r="B498"/>
      <c r="C498"/>
      <c r="D498"/>
      <c r="E498"/>
      <c r="F498"/>
      <c r="G498"/>
      <c r="H498"/>
      <c r="I498" s="138"/>
      <c r="J498"/>
      <c r="K498"/>
      <c r="L498"/>
      <c r="M498"/>
      <c r="N498"/>
      <c r="O498"/>
      <c r="P498"/>
      <c r="Q498"/>
      <c r="R498"/>
      <c r="S498"/>
      <c r="T498"/>
      <c r="U498"/>
      <c r="V498"/>
      <c r="W498" s="138"/>
      <c r="X498" s="138"/>
      <c r="Y498"/>
      <c r="Z498"/>
    </row>
    <row r="499" spans="1:26" x14ac:dyDescent="0.2">
      <c r="A499"/>
      <c r="B499"/>
      <c r="C499"/>
      <c r="D499"/>
      <c r="E499"/>
      <c r="F499"/>
      <c r="G499"/>
      <c r="H499"/>
      <c r="I499" s="138"/>
      <c r="J499"/>
      <c r="K499"/>
      <c r="L499"/>
      <c r="M499"/>
      <c r="N499"/>
      <c r="O499"/>
      <c r="P499"/>
      <c r="Q499"/>
      <c r="R499"/>
      <c r="S499"/>
      <c r="T499"/>
      <c r="U499"/>
      <c r="V499"/>
      <c r="W499" s="138"/>
      <c r="X499" s="138"/>
      <c r="Y499"/>
      <c r="Z499"/>
    </row>
    <row r="500" spans="1:26" x14ac:dyDescent="0.2">
      <c r="A500"/>
      <c r="B500"/>
      <c r="C500"/>
      <c r="D500"/>
      <c r="E500"/>
      <c r="F500"/>
      <c r="G500"/>
      <c r="H500"/>
      <c r="I500" s="138"/>
      <c r="J500"/>
      <c r="K500"/>
      <c r="L500"/>
      <c r="M500"/>
      <c r="N500"/>
      <c r="O500"/>
      <c r="P500"/>
      <c r="Q500"/>
      <c r="R500"/>
      <c r="S500"/>
      <c r="T500"/>
      <c r="U500"/>
      <c r="V500"/>
      <c r="W500" s="138"/>
      <c r="X500" s="138"/>
      <c r="Y500"/>
      <c r="Z500"/>
    </row>
    <row r="501" spans="1:26" x14ac:dyDescent="0.2">
      <c r="A501"/>
      <c r="B501"/>
      <c r="C501"/>
      <c r="D501"/>
      <c r="E501"/>
      <c r="F501"/>
      <c r="G501"/>
      <c r="H501"/>
      <c r="I501" s="138"/>
      <c r="J501"/>
      <c r="K501"/>
      <c r="L501"/>
      <c r="M501"/>
      <c r="N501"/>
      <c r="O501"/>
      <c r="P501"/>
      <c r="Q501"/>
      <c r="R501"/>
      <c r="S501"/>
      <c r="T501"/>
      <c r="U501"/>
      <c r="V501"/>
      <c r="W501" s="138"/>
      <c r="X501" s="138"/>
      <c r="Y501"/>
      <c r="Z501"/>
    </row>
    <row r="502" spans="1:26" x14ac:dyDescent="0.2">
      <c r="A502"/>
      <c r="B502"/>
      <c r="C502"/>
      <c r="D502"/>
      <c r="E502"/>
      <c r="F502"/>
      <c r="G502"/>
      <c r="H502"/>
      <c r="I502" s="138"/>
      <c r="J502"/>
      <c r="K502"/>
      <c r="L502"/>
      <c r="M502"/>
      <c r="N502"/>
      <c r="O502"/>
      <c r="P502"/>
      <c r="Q502"/>
      <c r="R502"/>
      <c r="S502"/>
      <c r="T502"/>
      <c r="U502"/>
      <c r="V502"/>
      <c r="W502" s="138"/>
      <c r="X502" s="138"/>
      <c r="Y502"/>
      <c r="Z502"/>
    </row>
    <row r="503" spans="1:26" x14ac:dyDescent="0.2">
      <c r="A503"/>
      <c r="B503"/>
      <c r="C503"/>
      <c r="D503"/>
      <c r="E503"/>
      <c r="F503"/>
      <c r="G503"/>
      <c r="H503"/>
      <c r="I503" s="138"/>
      <c r="J503"/>
      <c r="K503"/>
      <c r="L503"/>
      <c r="M503"/>
      <c r="N503"/>
      <c r="O503"/>
      <c r="P503"/>
      <c r="Q503"/>
      <c r="R503"/>
      <c r="S503"/>
      <c r="T503"/>
      <c r="U503"/>
      <c r="V503"/>
      <c r="W503" s="138"/>
      <c r="X503" s="138"/>
      <c r="Y503"/>
      <c r="Z503"/>
    </row>
    <row r="504" spans="1:26" x14ac:dyDescent="0.2">
      <c r="A504"/>
      <c r="B504"/>
      <c r="C504"/>
      <c r="D504"/>
      <c r="E504"/>
      <c r="F504"/>
      <c r="G504"/>
      <c r="H504"/>
      <c r="I504" s="138"/>
      <c r="J504"/>
      <c r="K504"/>
      <c r="L504"/>
      <c r="M504"/>
      <c r="N504"/>
      <c r="O504"/>
      <c r="P504"/>
      <c r="Q504"/>
      <c r="R504"/>
      <c r="S504"/>
      <c r="T504"/>
      <c r="U504"/>
      <c r="V504"/>
      <c r="W504" s="138"/>
      <c r="X504" s="138"/>
      <c r="Y504"/>
      <c r="Z504"/>
    </row>
    <row r="505" spans="1:26" x14ac:dyDescent="0.2">
      <c r="A505"/>
      <c r="B505"/>
      <c r="C505"/>
      <c r="D505"/>
      <c r="E505"/>
      <c r="F505"/>
      <c r="G505"/>
      <c r="H505"/>
      <c r="I505" s="138"/>
      <c r="J505"/>
      <c r="K505"/>
      <c r="L505"/>
      <c r="M505"/>
      <c r="N505"/>
      <c r="O505"/>
      <c r="P505"/>
      <c r="Q505"/>
      <c r="R505"/>
      <c r="S505"/>
      <c r="T505"/>
      <c r="U505"/>
      <c r="V505"/>
      <c r="W505" s="138"/>
      <c r="X505" s="138"/>
      <c r="Y505"/>
      <c r="Z505"/>
    </row>
    <row r="506" spans="1:26" x14ac:dyDescent="0.2">
      <c r="A506"/>
      <c r="B506"/>
      <c r="C506"/>
      <c r="D506"/>
      <c r="E506"/>
      <c r="F506"/>
      <c r="G506"/>
      <c r="H506"/>
      <c r="I506" s="138"/>
      <c r="J506"/>
      <c r="K506"/>
      <c r="L506"/>
      <c r="M506"/>
      <c r="N506"/>
      <c r="O506"/>
      <c r="P506"/>
      <c r="Q506"/>
      <c r="R506"/>
      <c r="S506"/>
      <c r="T506"/>
      <c r="U506"/>
      <c r="V506"/>
      <c r="W506" s="138"/>
      <c r="X506" s="138"/>
      <c r="Y506"/>
      <c r="Z506"/>
    </row>
    <row r="507" spans="1:26" x14ac:dyDescent="0.2">
      <c r="A507"/>
      <c r="B507"/>
      <c r="C507"/>
      <c r="D507"/>
      <c r="E507"/>
      <c r="F507"/>
      <c r="G507"/>
      <c r="H507"/>
      <c r="I507" s="138"/>
      <c r="J507"/>
      <c r="K507"/>
      <c r="L507"/>
      <c r="M507"/>
      <c r="N507"/>
      <c r="O507"/>
      <c r="P507"/>
      <c r="Q507"/>
      <c r="R507"/>
      <c r="S507"/>
      <c r="T507"/>
      <c r="U507"/>
      <c r="V507"/>
      <c r="W507" s="138"/>
      <c r="X507" s="138"/>
      <c r="Y507"/>
      <c r="Z507"/>
    </row>
    <row r="508" spans="1:26" x14ac:dyDescent="0.2">
      <c r="A508"/>
      <c r="B508"/>
      <c r="C508"/>
      <c r="D508"/>
      <c r="E508"/>
      <c r="F508"/>
      <c r="G508"/>
      <c r="H508"/>
      <c r="I508" s="138"/>
      <c r="J508"/>
      <c r="K508"/>
      <c r="L508"/>
      <c r="M508"/>
      <c r="N508"/>
      <c r="O508"/>
      <c r="P508"/>
      <c r="Q508"/>
      <c r="R508"/>
      <c r="S508"/>
      <c r="T508"/>
      <c r="U508"/>
      <c r="V508"/>
      <c r="W508" s="138"/>
      <c r="X508" s="138"/>
      <c r="Y508"/>
      <c r="Z508"/>
    </row>
    <row r="509" spans="1:26" x14ac:dyDescent="0.2">
      <c r="A509"/>
      <c r="B509"/>
      <c r="C509"/>
      <c r="D509"/>
      <c r="E509"/>
      <c r="F509"/>
      <c r="G509"/>
      <c r="H509"/>
      <c r="I509" s="138"/>
      <c r="J509"/>
      <c r="K509"/>
      <c r="L509"/>
      <c r="M509"/>
      <c r="N509"/>
      <c r="O509"/>
      <c r="P509"/>
      <c r="Q509"/>
      <c r="R509"/>
      <c r="S509"/>
      <c r="T509"/>
      <c r="U509"/>
      <c r="V509"/>
      <c r="W509" s="138"/>
      <c r="X509" s="138"/>
      <c r="Y509"/>
      <c r="Z509"/>
    </row>
    <row r="510" spans="1:26" x14ac:dyDescent="0.2">
      <c r="A510"/>
      <c r="B510"/>
      <c r="C510"/>
      <c r="D510"/>
      <c r="E510"/>
      <c r="F510"/>
      <c r="G510"/>
      <c r="H510"/>
      <c r="I510" s="138"/>
      <c r="J510"/>
      <c r="K510"/>
      <c r="L510"/>
      <c r="M510"/>
      <c r="N510"/>
      <c r="O510"/>
      <c r="P510"/>
      <c r="Q510"/>
      <c r="R510"/>
      <c r="S510"/>
      <c r="T510"/>
      <c r="U510"/>
      <c r="V510"/>
      <c r="W510" s="138"/>
      <c r="X510" s="138"/>
      <c r="Y510"/>
      <c r="Z510"/>
    </row>
    <row r="511" spans="1:26" x14ac:dyDescent="0.2">
      <c r="A511"/>
      <c r="B511"/>
      <c r="C511"/>
      <c r="D511"/>
      <c r="E511"/>
      <c r="F511"/>
      <c r="G511"/>
      <c r="H511"/>
      <c r="I511" s="138"/>
      <c r="J511"/>
      <c r="K511"/>
      <c r="L511"/>
      <c r="M511"/>
      <c r="N511"/>
      <c r="O511"/>
      <c r="P511"/>
      <c r="Q511"/>
      <c r="R511"/>
      <c r="S511"/>
      <c r="T511"/>
      <c r="U511"/>
      <c r="V511"/>
      <c r="W511" s="138"/>
      <c r="X511" s="138"/>
      <c r="Y511"/>
      <c r="Z511"/>
    </row>
    <row r="512" spans="1:26" x14ac:dyDescent="0.2">
      <c r="A512"/>
      <c r="B512"/>
      <c r="C512"/>
      <c r="D512"/>
      <c r="E512"/>
      <c r="F512"/>
      <c r="G512"/>
      <c r="H512"/>
      <c r="I512" s="138"/>
      <c r="J512"/>
      <c r="K512"/>
      <c r="L512"/>
      <c r="M512"/>
      <c r="N512"/>
      <c r="O512"/>
      <c r="P512"/>
      <c r="Q512"/>
      <c r="R512"/>
      <c r="S512"/>
      <c r="T512"/>
      <c r="U512"/>
      <c r="V512"/>
      <c r="W512" s="138"/>
      <c r="X512" s="138"/>
      <c r="Y512"/>
      <c r="Z512"/>
    </row>
    <row r="513" spans="1:26" x14ac:dyDescent="0.2">
      <c r="A513"/>
      <c r="B513"/>
      <c r="C513"/>
      <c r="D513"/>
      <c r="E513"/>
      <c r="F513"/>
      <c r="G513"/>
      <c r="H513"/>
      <c r="I513" s="138"/>
      <c r="J513"/>
      <c r="K513"/>
      <c r="L513"/>
      <c r="M513"/>
      <c r="N513"/>
      <c r="O513"/>
      <c r="P513"/>
      <c r="Q513"/>
      <c r="R513"/>
      <c r="S513"/>
      <c r="T513"/>
      <c r="U513"/>
      <c r="V513"/>
      <c r="W513" s="138"/>
      <c r="X513" s="138"/>
      <c r="Y513"/>
      <c r="Z513"/>
    </row>
    <row r="514" spans="1:26" x14ac:dyDescent="0.2">
      <c r="A514"/>
      <c r="B514"/>
      <c r="C514"/>
      <c r="D514"/>
      <c r="E514"/>
      <c r="F514"/>
      <c r="G514"/>
      <c r="H514"/>
      <c r="I514" s="138"/>
      <c r="J514"/>
      <c r="K514"/>
      <c r="L514"/>
      <c r="M514"/>
      <c r="N514"/>
      <c r="O514"/>
      <c r="P514"/>
      <c r="Q514"/>
      <c r="R514"/>
      <c r="S514"/>
      <c r="T514"/>
      <c r="U514"/>
      <c r="V514"/>
      <c r="W514" s="138"/>
      <c r="X514" s="138"/>
      <c r="Y514"/>
      <c r="Z514"/>
    </row>
    <row r="515" spans="1:26" x14ac:dyDescent="0.2">
      <c r="A515"/>
      <c r="B515"/>
      <c r="C515"/>
      <c r="D515"/>
      <c r="E515"/>
      <c r="F515"/>
      <c r="G515"/>
      <c r="H515"/>
      <c r="I515" s="138"/>
      <c r="J515"/>
      <c r="K515"/>
      <c r="L515"/>
      <c r="M515"/>
      <c r="N515"/>
      <c r="O515"/>
      <c r="P515"/>
      <c r="Q515"/>
      <c r="R515"/>
      <c r="S515"/>
      <c r="T515"/>
      <c r="U515"/>
      <c r="V515"/>
      <c r="W515" s="138"/>
      <c r="X515" s="138"/>
      <c r="Y515"/>
      <c r="Z515"/>
    </row>
    <row r="516" spans="1:26" x14ac:dyDescent="0.2">
      <c r="A516"/>
      <c r="B516"/>
      <c r="C516"/>
      <c r="D516"/>
      <c r="E516"/>
      <c r="F516"/>
      <c r="G516"/>
      <c r="H516"/>
      <c r="I516" s="138"/>
      <c r="J516"/>
      <c r="K516"/>
      <c r="L516"/>
      <c r="M516"/>
      <c r="N516"/>
      <c r="O516"/>
      <c r="P516"/>
      <c r="Q516"/>
      <c r="R516"/>
      <c r="S516"/>
      <c r="T516"/>
      <c r="U516"/>
      <c r="V516"/>
      <c r="W516" s="138"/>
      <c r="X516" s="138"/>
      <c r="Y516"/>
      <c r="Z516"/>
    </row>
    <row r="517" spans="1:26" x14ac:dyDescent="0.2">
      <c r="A517"/>
      <c r="B517"/>
      <c r="C517"/>
      <c r="D517"/>
      <c r="E517"/>
      <c r="F517"/>
      <c r="G517"/>
      <c r="H517"/>
      <c r="I517" s="138"/>
      <c r="J517"/>
      <c r="K517"/>
      <c r="L517"/>
      <c r="M517"/>
      <c r="N517"/>
      <c r="O517"/>
      <c r="P517"/>
      <c r="Q517"/>
      <c r="R517"/>
      <c r="S517"/>
      <c r="T517"/>
      <c r="U517"/>
      <c r="V517"/>
      <c r="W517" s="138"/>
      <c r="X517" s="138"/>
      <c r="Y517"/>
      <c r="Z517"/>
    </row>
    <row r="518" spans="1:26" x14ac:dyDescent="0.2">
      <c r="A518"/>
      <c r="B518"/>
      <c r="C518"/>
      <c r="D518"/>
      <c r="E518"/>
      <c r="F518"/>
      <c r="G518"/>
      <c r="H518"/>
      <c r="I518" s="138"/>
      <c r="J518"/>
      <c r="K518"/>
      <c r="L518"/>
      <c r="M518"/>
      <c r="N518"/>
      <c r="O518"/>
      <c r="P518"/>
      <c r="Q518"/>
      <c r="R518"/>
      <c r="S518"/>
      <c r="T518"/>
      <c r="U518"/>
      <c r="V518"/>
      <c r="W518" s="138"/>
      <c r="X518" s="138"/>
      <c r="Y518"/>
      <c r="Z518"/>
    </row>
    <row r="519" spans="1:26" x14ac:dyDescent="0.2">
      <c r="A519"/>
      <c r="B519"/>
      <c r="C519"/>
      <c r="D519"/>
      <c r="E519"/>
      <c r="F519"/>
      <c r="G519"/>
      <c r="H519"/>
      <c r="I519" s="138"/>
      <c r="J519"/>
      <c r="K519"/>
      <c r="L519"/>
      <c r="M519"/>
      <c r="N519"/>
      <c r="O519"/>
      <c r="P519"/>
      <c r="Q519"/>
      <c r="R519"/>
      <c r="S519"/>
      <c r="T519"/>
      <c r="U519"/>
      <c r="V519"/>
      <c r="W519" s="138"/>
      <c r="X519" s="138"/>
      <c r="Y519"/>
      <c r="Z519"/>
    </row>
    <row r="520" spans="1:26" x14ac:dyDescent="0.2">
      <c r="A520"/>
      <c r="B520"/>
      <c r="C520"/>
      <c r="D520"/>
      <c r="E520"/>
      <c r="F520"/>
      <c r="G520"/>
      <c r="H520"/>
      <c r="I520" s="138"/>
      <c r="J520"/>
      <c r="K520"/>
      <c r="L520"/>
      <c r="M520"/>
      <c r="N520"/>
      <c r="O520"/>
      <c r="P520"/>
      <c r="Q520"/>
      <c r="R520"/>
      <c r="S520"/>
      <c r="T520"/>
      <c r="U520"/>
      <c r="V520"/>
      <c r="W520" s="138"/>
      <c r="X520" s="138"/>
      <c r="Y520"/>
      <c r="Z520"/>
    </row>
    <row r="521" spans="1:26" x14ac:dyDescent="0.2">
      <c r="A521"/>
      <c r="B521"/>
      <c r="C521"/>
      <c r="D521"/>
      <c r="E521"/>
      <c r="F521"/>
      <c r="G521"/>
      <c r="H521"/>
      <c r="I521" s="138"/>
      <c r="J521"/>
      <c r="K521"/>
      <c r="L521"/>
      <c r="M521"/>
      <c r="N521"/>
      <c r="O521"/>
      <c r="P521"/>
      <c r="Q521"/>
      <c r="R521"/>
      <c r="S521"/>
      <c r="T521"/>
      <c r="U521"/>
      <c r="V521"/>
      <c r="W521" s="138"/>
      <c r="X521" s="138"/>
      <c r="Y521"/>
      <c r="Z521"/>
    </row>
    <row r="522" spans="1:26" x14ac:dyDescent="0.2">
      <c r="A522"/>
      <c r="B522"/>
      <c r="C522"/>
      <c r="D522"/>
      <c r="E522"/>
      <c r="F522"/>
      <c r="G522"/>
      <c r="H522"/>
      <c r="I522" s="138"/>
      <c r="J522"/>
      <c r="K522"/>
      <c r="L522"/>
      <c r="M522"/>
      <c r="N522"/>
      <c r="O522"/>
      <c r="P522"/>
      <c r="Q522"/>
      <c r="R522"/>
      <c r="S522"/>
      <c r="T522"/>
      <c r="U522"/>
      <c r="V522"/>
      <c r="W522" s="138"/>
      <c r="X522" s="138"/>
      <c r="Y522"/>
      <c r="Z522"/>
    </row>
    <row r="523" spans="1:26" x14ac:dyDescent="0.2">
      <c r="A523"/>
      <c r="B523"/>
      <c r="C523"/>
      <c r="D523"/>
      <c r="E523"/>
      <c r="F523"/>
      <c r="G523"/>
      <c r="H523"/>
      <c r="I523" s="138"/>
      <c r="J523"/>
      <c r="K523"/>
      <c r="L523"/>
      <c r="M523"/>
      <c r="N523"/>
      <c r="O523"/>
      <c r="P523"/>
      <c r="Q523"/>
      <c r="R523"/>
      <c r="S523"/>
      <c r="T523"/>
      <c r="U523"/>
      <c r="V523"/>
      <c r="W523" s="138"/>
      <c r="X523" s="138"/>
      <c r="Y523"/>
      <c r="Z523"/>
    </row>
    <row r="524" spans="1:26" x14ac:dyDescent="0.2">
      <c r="A524"/>
      <c r="B524"/>
      <c r="C524"/>
      <c r="D524"/>
      <c r="E524"/>
      <c r="F524"/>
      <c r="G524"/>
      <c r="H524"/>
      <c r="I524" s="138"/>
      <c r="J524"/>
      <c r="K524"/>
      <c r="L524"/>
      <c r="M524"/>
      <c r="N524"/>
      <c r="O524"/>
      <c r="P524"/>
      <c r="Q524"/>
      <c r="R524"/>
      <c r="S524"/>
      <c r="T524"/>
      <c r="U524"/>
      <c r="V524"/>
      <c r="W524" s="138"/>
      <c r="X524" s="138"/>
      <c r="Y524"/>
      <c r="Z524"/>
    </row>
    <row r="525" spans="1:26" x14ac:dyDescent="0.2">
      <c r="A525"/>
      <c r="B525"/>
      <c r="C525"/>
      <c r="D525"/>
      <c r="E525"/>
      <c r="F525"/>
      <c r="G525"/>
      <c r="H525"/>
      <c r="I525" s="138"/>
      <c r="J525"/>
      <c r="K525"/>
      <c r="L525"/>
      <c r="M525"/>
      <c r="N525"/>
      <c r="O525"/>
      <c r="P525"/>
      <c r="Q525"/>
      <c r="R525"/>
      <c r="S525"/>
      <c r="T525"/>
      <c r="U525"/>
      <c r="V525"/>
      <c r="W525" s="138"/>
      <c r="X525" s="138"/>
      <c r="Y525"/>
      <c r="Z525"/>
    </row>
    <row r="526" spans="1:26" x14ac:dyDescent="0.2">
      <c r="A526"/>
      <c r="B526"/>
      <c r="C526"/>
      <c r="D526"/>
      <c r="E526"/>
      <c r="F526"/>
      <c r="G526"/>
      <c r="H526"/>
      <c r="I526" s="138"/>
      <c r="J526"/>
      <c r="K526"/>
      <c r="L526"/>
      <c r="M526"/>
      <c r="N526"/>
      <c r="O526"/>
      <c r="P526"/>
      <c r="Q526"/>
      <c r="R526"/>
      <c r="S526"/>
      <c r="T526"/>
      <c r="U526"/>
      <c r="V526"/>
      <c r="W526" s="138"/>
      <c r="X526" s="138"/>
      <c r="Y526"/>
      <c r="Z526"/>
    </row>
    <row r="527" spans="1:26" x14ac:dyDescent="0.2">
      <c r="A527"/>
      <c r="B527"/>
      <c r="C527"/>
      <c r="D527"/>
      <c r="E527"/>
      <c r="F527"/>
      <c r="G527"/>
      <c r="H527"/>
      <c r="I527" s="138"/>
      <c r="J527"/>
      <c r="K527"/>
      <c r="L527"/>
      <c r="M527"/>
      <c r="N527"/>
      <c r="O527"/>
      <c r="P527"/>
      <c r="Q527"/>
      <c r="R527"/>
      <c r="S527"/>
      <c r="T527"/>
      <c r="U527"/>
      <c r="V527"/>
      <c r="W527" s="138"/>
      <c r="X527" s="138"/>
      <c r="Y527"/>
      <c r="Z527"/>
    </row>
    <row r="528" spans="1:26" x14ac:dyDescent="0.2">
      <c r="A528"/>
      <c r="B528"/>
      <c r="C528"/>
      <c r="D528"/>
      <c r="E528"/>
      <c r="F528"/>
      <c r="G528"/>
      <c r="H528"/>
      <c r="I528" s="138"/>
      <c r="J528"/>
      <c r="K528"/>
      <c r="L528"/>
      <c r="M528"/>
      <c r="N528"/>
      <c r="O528"/>
      <c r="P528"/>
      <c r="Q528"/>
      <c r="R528"/>
      <c r="S528"/>
      <c r="T528"/>
      <c r="U528"/>
      <c r="V528"/>
      <c r="W528" s="138"/>
      <c r="X528" s="138"/>
      <c r="Y528"/>
      <c r="Z528"/>
    </row>
    <row r="529" spans="1:26" x14ac:dyDescent="0.2">
      <c r="A529"/>
      <c r="B529"/>
      <c r="C529"/>
      <c r="D529"/>
      <c r="E529"/>
      <c r="F529"/>
      <c r="G529"/>
      <c r="H529"/>
      <c r="I529" s="138"/>
      <c r="J529"/>
      <c r="K529"/>
      <c r="L529"/>
      <c r="M529"/>
      <c r="N529"/>
      <c r="O529"/>
      <c r="P529"/>
      <c r="Q529"/>
      <c r="R529"/>
      <c r="S529"/>
      <c r="T529"/>
      <c r="U529"/>
      <c r="V529"/>
      <c r="W529" s="138"/>
      <c r="X529" s="138"/>
      <c r="Y529"/>
      <c r="Z529"/>
    </row>
    <row r="530" spans="1:26" x14ac:dyDescent="0.2">
      <c r="A530"/>
      <c r="B530"/>
      <c r="C530"/>
      <c r="D530"/>
      <c r="E530"/>
      <c r="F530"/>
      <c r="G530"/>
      <c r="H530"/>
      <c r="I530" s="138"/>
      <c r="J530"/>
      <c r="K530"/>
      <c r="L530"/>
      <c r="M530"/>
      <c r="N530"/>
      <c r="O530"/>
      <c r="P530"/>
      <c r="Q530"/>
      <c r="R530"/>
      <c r="S530"/>
      <c r="T530"/>
      <c r="U530"/>
      <c r="V530"/>
      <c r="W530" s="138"/>
      <c r="X530" s="138"/>
      <c r="Y530"/>
      <c r="Z530"/>
    </row>
    <row r="531" spans="1:26" x14ac:dyDescent="0.2">
      <c r="A531"/>
      <c r="B531"/>
      <c r="C531"/>
      <c r="D531"/>
      <c r="E531"/>
      <c r="F531"/>
      <c r="G531"/>
      <c r="H531"/>
      <c r="I531" s="138"/>
      <c r="J531"/>
      <c r="K531"/>
      <c r="L531"/>
      <c r="M531"/>
      <c r="N531"/>
      <c r="O531"/>
      <c r="P531"/>
      <c r="Q531"/>
      <c r="R531"/>
      <c r="S531"/>
      <c r="T531"/>
      <c r="U531"/>
      <c r="V531"/>
      <c r="W531" s="138"/>
      <c r="X531" s="138"/>
      <c r="Y531"/>
      <c r="Z531"/>
    </row>
    <row r="532" spans="1:26" x14ac:dyDescent="0.2">
      <c r="A532"/>
      <c r="B532"/>
      <c r="C532"/>
      <c r="D532"/>
      <c r="E532"/>
      <c r="F532"/>
      <c r="G532"/>
      <c r="H532"/>
      <c r="I532" s="138"/>
      <c r="J532"/>
      <c r="K532"/>
      <c r="L532"/>
      <c r="M532"/>
      <c r="N532"/>
      <c r="O532"/>
      <c r="P532"/>
      <c r="Q532"/>
      <c r="R532"/>
      <c r="S532"/>
      <c r="T532"/>
      <c r="U532"/>
      <c r="V532"/>
      <c r="W532" s="138"/>
      <c r="X532" s="138"/>
      <c r="Y532"/>
      <c r="Z532"/>
    </row>
    <row r="533" spans="1:26" x14ac:dyDescent="0.2">
      <c r="A533"/>
      <c r="B533"/>
      <c r="C533"/>
      <c r="D533"/>
      <c r="E533"/>
      <c r="F533"/>
      <c r="G533"/>
      <c r="H533"/>
      <c r="I533" s="138"/>
      <c r="J533"/>
      <c r="K533"/>
      <c r="L533"/>
      <c r="M533"/>
      <c r="N533"/>
      <c r="O533"/>
      <c r="P533"/>
      <c r="Q533"/>
      <c r="R533"/>
      <c r="S533"/>
      <c r="T533"/>
      <c r="U533"/>
      <c r="V533"/>
      <c r="W533" s="138"/>
      <c r="X533" s="138"/>
      <c r="Y533"/>
      <c r="Z533"/>
    </row>
    <row r="534" spans="1:26" x14ac:dyDescent="0.2">
      <c r="A534"/>
      <c r="B534"/>
      <c r="C534"/>
      <c r="D534"/>
      <c r="E534"/>
      <c r="F534"/>
      <c r="G534"/>
      <c r="H534"/>
      <c r="I534" s="138"/>
      <c r="J534"/>
      <c r="K534"/>
      <c r="L534"/>
      <c r="M534"/>
      <c r="N534"/>
      <c r="O534"/>
      <c r="P534"/>
      <c r="Q534"/>
      <c r="R534"/>
      <c r="S534"/>
      <c r="T534"/>
      <c r="U534"/>
      <c r="V534"/>
      <c r="W534" s="138"/>
      <c r="X534" s="138"/>
      <c r="Y534"/>
      <c r="Z534"/>
    </row>
    <row r="535" spans="1:26" x14ac:dyDescent="0.2">
      <c r="A535"/>
      <c r="B535"/>
      <c r="C535"/>
      <c r="D535"/>
      <c r="E535"/>
      <c r="F535"/>
      <c r="G535"/>
      <c r="H535"/>
      <c r="I535" s="138"/>
      <c r="J535"/>
      <c r="K535"/>
      <c r="L535"/>
      <c r="M535"/>
      <c r="N535"/>
      <c r="O535"/>
      <c r="P535"/>
      <c r="Q535"/>
      <c r="R535"/>
      <c r="S535"/>
      <c r="T535"/>
      <c r="U535"/>
      <c r="V535"/>
      <c r="W535" s="138"/>
      <c r="X535" s="138"/>
      <c r="Y535"/>
      <c r="Z535"/>
    </row>
    <row r="536" spans="1:26" x14ac:dyDescent="0.2">
      <c r="A536"/>
      <c r="B536"/>
      <c r="C536"/>
      <c r="D536"/>
      <c r="E536"/>
      <c r="F536"/>
      <c r="G536"/>
      <c r="H536"/>
      <c r="I536" s="138"/>
      <c r="J536"/>
      <c r="K536"/>
      <c r="L536"/>
      <c r="M536"/>
      <c r="N536"/>
      <c r="O536"/>
      <c r="P536"/>
      <c r="Q536"/>
      <c r="R536"/>
      <c r="S536"/>
      <c r="T536"/>
      <c r="U536"/>
      <c r="V536"/>
      <c r="W536" s="138"/>
      <c r="X536" s="138"/>
      <c r="Y536"/>
      <c r="Z536"/>
    </row>
    <row r="537" spans="1:26" x14ac:dyDescent="0.2">
      <c r="A537"/>
      <c r="B537"/>
      <c r="C537"/>
      <c r="D537"/>
      <c r="E537"/>
      <c r="F537"/>
      <c r="G537"/>
      <c r="H537"/>
      <c r="I537" s="138"/>
      <c r="J537"/>
      <c r="K537"/>
      <c r="L537"/>
      <c r="M537"/>
      <c r="N537"/>
      <c r="O537"/>
      <c r="P537"/>
      <c r="Q537"/>
      <c r="R537"/>
      <c r="S537"/>
      <c r="T537"/>
      <c r="U537"/>
      <c r="V537"/>
      <c r="W537" s="138"/>
      <c r="X537" s="138"/>
      <c r="Y537"/>
      <c r="Z537"/>
    </row>
    <row r="538" spans="1:26" x14ac:dyDescent="0.2">
      <c r="A538"/>
      <c r="B538"/>
      <c r="C538"/>
      <c r="D538"/>
      <c r="E538"/>
      <c r="F538"/>
      <c r="G538"/>
      <c r="H538"/>
      <c r="I538" s="138"/>
      <c r="J538"/>
      <c r="K538"/>
      <c r="L538"/>
      <c r="M538"/>
      <c r="N538"/>
      <c r="O538"/>
      <c r="P538"/>
      <c r="Q538"/>
      <c r="R538"/>
      <c r="S538"/>
      <c r="T538"/>
      <c r="U538"/>
      <c r="V538"/>
      <c r="W538" s="138"/>
      <c r="X538" s="138"/>
      <c r="Y538"/>
      <c r="Z538"/>
    </row>
    <row r="539" spans="1:26" x14ac:dyDescent="0.2">
      <c r="A539"/>
      <c r="B539"/>
      <c r="C539"/>
      <c r="D539"/>
      <c r="E539"/>
      <c r="F539"/>
      <c r="G539"/>
      <c r="H539"/>
      <c r="I539" s="138"/>
      <c r="J539"/>
      <c r="K539"/>
      <c r="L539"/>
      <c r="M539"/>
      <c r="N539"/>
      <c r="O539"/>
      <c r="P539"/>
      <c r="Q539"/>
      <c r="R539"/>
      <c r="S539"/>
      <c r="T539"/>
      <c r="U539"/>
      <c r="V539"/>
      <c r="W539" s="138"/>
      <c r="X539" s="138"/>
      <c r="Y539"/>
      <c r="Z539"/>
    </row>
    <row r="540" spans="1:26" x14ac:dyDescent="0.2">
      <c r="A540"/>
      <c r="B540"/>
      <c r="C540"/>
      <c r="D540"/>
      <c r="E540"/>
      <c r="F540"/>
      <c r="G540"/>
      <c r="H540"/>
      <c r="I540" s="138"/>
      <c r="J540"/>
      <c r="K540"/>
      <c r="L540"/>
      <c r="M540"/>
      <c r="N540"/>
      <c r="O540"/>
      <c r="P540"/>
      <c r="Q540"/>
      <c r="R540"/>
      <c r="S540"/>
      <c r="T540"/>
      <c r="U540"/>
      <c r="V540"/>
      <c r="W540" s="138"/>
      <c r="X540" s="138"/>
      <c r="Y540"/>
      <c r="Z540"/>
    </row>
    <row r="541" spans="1:26" x14ac:dyDescent="0.2">
      <c r="A541"/>
      <c r="B541"/>
      <c r="C541"/>
      <c r="D541"/>
      <c r="E541"/>
      <c r="F541"/>
      <c r="G541"/>
      <c r="H541"/>
      <c r="I541" s="138"/>
      <c r="J541"/>
      <c r="K541"/>
      <c r="L541"/>
      <c r="M541"/>
      <c r="N541"/>
      <c r="O541"/>
      <c r="P541"/>
      <c r="Q541"/>
      <c r="R541"/>
      <c r="S541"/>
      <c r="T541"/>
      <c r="U541"/>
      <c r="V541"/>
      <c r="W541" s="138"/>
      <c r="X541" s="138"/>
      <c r="Y541"/>
      <c r="Z541"/>
    </row>
    <row r="542" spans="1:26" x14ac:dyDescent="0.2">
      <c r="A542"/>
      <c r="B542"/>
      <c r="C542"/>
      <c r="D542"/>
      <c r="E542"/>
      <c r="F542"/>
      <c r="G542"/>
      <c r="H542"/>
      <c r="I542" s="138"/>
      <c r="J542"/>
      <c r="K542"/>
      <c r="L542"/>
      <c r="M542"/>
      <c r="N542"/>
      <c r="O542"/>
      <c r="P542"/>
      <c r="Q542"/>
      <c r="R542"/>
      <c r="S542"/>
      <c r="T542"/>
      <c r="U542"/>
      <c r="V542"/>
      <c r="W542" s="138"/>
      <c r="X542" s="138"/>
      <c r="Y542"/>
      <c r="Z542"/>
    </row>
    <row r="543" spans="1:26" x14ac:dyDescent="0.2">
      <c r="A543"/>
      <c r="B543"/>
      <c r="C543"/>
      <c r="D543"/>
      <c r="E543"/>
      <c r="F543"/>
      <c r="G543"/>
      <c r="H543"/>
      <c r="I543" s="138"/>
      <c r="J543"/>
      <c r="K543"/>
      <c r="L543"/>
      <c r="M543"/>
      <c r="N543"/>
      <c r="O543"/>
      <c r="P543"/>
      <c r="Q543"/>
      <c r="R543"/>
      <c r="S543"/>
      <c r="T543"/>
      <c r="U543"/>
      <c r="V543"/>
      <c r="W543" s="138"/>
      <c r="X543" s="138"/>
      <c r="Y543"/>
      <c r="Z543"/>
    </row>
    <row r="544" spans="1:26" x14ac:dyDescent="0.2">
      <c r="A544"/>
      <c r="B544"/>
      <c r="C544"/>
      <c r="D544"/>
      <c r="E544"/>
      <c r="F544"/>
      <c r="G544"/>
      <c r="H544"/>
      <c r="I544" s="138"/>
      <c r="J544"/>
      <c r="K544"/>
      <c r="L544"/>
      <c r="M544"/>
      <c r="N544"/>
      <c r="O544"/>
      <c r="P544"/>
      <c r="Q544"/>
      <c r="R544"/>
      <c r="S544"/>
      <c r="T544"/>
      <c r="U544"/>
      <c r="V544"/>
      <c r="W544" s="138"/>
      <c r="X544" s="138"/>
      <c r="Y544"/>
      <c r="Z544"/>
    </row>
    <row r="545" spans="1:26" x14ac:dyDescent="0.2">
      <c r="A545"/>
      <c r="B545"/>
      <c r="C545"/>
      <c r="D545"/>
      <c r="E545"/>
      <c r="F545"/>
      <c r="G545"/>
      <c r="H545"/>
      <c r="I545" s="138"/>
      <c r="J545"/>
      <c r="K545"/>
      <c r="L545"/>
      <c r="M545"/>
      <c r="N545"/>
      <c r="O545"/>
      <c r="P545"/>
      <c r="Q545"/>
      <c r="R545"/>
      <c r="S545"/>
      <c r="T545"/>
      <c r="U545"/>
      <c r="V545"/>
      <c r="W545" s="138"/>
      <c r="X545" s="138"/>
      <c r="Y545"/>
      <c r="Z545"/>
    </row>
    <row r="546" spans="1:26" x14ac:dyDescent="0.2">
      <c r="A546"/>
      <c r="B546"/>
      <c r="C546"/>
      <c r="D546"/>
      <c r="E546"/>
      <c r="F546"/>
      <c r="G546"/>
      <c r="H546"/>
      <c r="I546" s="138"/>
      <c r="J546"/>
      <c r="K546"/>
      <c r="L546"/>
      <c r="M546"/>
      <c r="N546"/>
      <c r="O546"/>
      <c r="P546"/>
      <c r="Q546"/>
      <c r="R546"/>
      <c r="S546"/>
      <c r="T546"/>
      <c r="U546"/>
      <c r="V546"/>
      <c r="W546" s="138"/>
      <c r="X546" s="138"/>
      <c r="Y546"/>
      <c r="Z546"/>
    </row>
    <row r="547" spans="1:26" x14ac:dyDescent="0.2">
      <c r="A547"/>
      <c r="B547"/>
      <c r="C547"/>
      <c r="D547"/>
      <c r="E547"/>
      <c r="F547"/>
      <c r="G547"/>
      <c r="H547"/>
      <c r="I547" s="138"/>
      <c r="J547"/>
      <c r="K547"/>
      <c r="L547"/>
      <c r="M547"/>
      <c r="N547"/>
      <c r="O547"/>
      <c r="P547"/>
      <c r="Q547"/>
      <c r="R547"/>
      <c r="S547"/>
      <c r="T547"/>
      <c r="U547"/>
      <c r="V547"/>
      <c r="W547" s="138"/>
      <c r="X547" s="138"/>
      <c r="Y547"/>
      <c r="Z547"/>
    </row>
    <row r="548" spans="1:26" x14ac:dyDescent="0.2">
      <c r="A548"/>
      <c r="B548"/>
      <c r="C548"/>
      <c r="D548"/>
      <c r="E548"/>
      <c r="F548"/>
      <c r="G548"/>
      <c r="H548"/>
      <c r="I548" s="138"/>
      <c r="J548"/>
      <c r="K548"/>
      <c r="L548"/>
      <c r="M548"/>
      <c r="N548"/>
      <c r="O548"/>
      <c r="P548"/>
      <c r="Q548"/>
      <c r="R548"/>
      <c r="S548"/>
      <c r="T548"/>
      <c r="U548"/>
      <c r="V548"/>
      <c r="W548" s="138"/>
      <c r="X548" s="138"/>
      <c r="Y548"/>
      <c r="Z548"/>
    </row>
    <row r="549" spans="1:26" x14ac:dyDescent="0.2">
      <c r="A549"/>
      <c r="B549"/>
      <c r="C549"/>
      <c r="D549"/>
      <c r="E549"/>
      <c r="F549"/>
      <c r="G549"/>
      <c r="H549"/>
      <c r="I549" s="138"/>
      <c r="J549"/>
      <c r="K549"/>
      <c r="L549"/>
      <c r="M549"/>
      <c r="N549"/>
      <c r="O549"/>
      <c r="P549"/>
      <c r="Q549"/>
      <c r="R549"/>
      <c r="S549"/>
      <c r="T549"/>
      <c r="U549"/>
      <c r="V549"/>
      <c r="W549" s="138"/>
      <c r="X549" s="138"/>
      <c r="Y549"/>
      <c r="Z549"/>
    </row>
    <row r="550" spans="1:26" x14ac:dyDescent="0.2">
      <c r="A550"/>
      <c r="B550"/>
      <c r="C550"/>
      <c r="D550"/>
      <c r="E550"/>
      <c r="F550"/>
      <c r="G550"/>
      <c r="H550"/>
      <c r="I550" s="138"/>
      <c r="J550"/>
      <c r="K550"/>
      <c r="L550"/>
      <c r="M550"/>
      <c r="N550"/>
      <c r="O550"/>
      <c r="P550"/>
      <c r="Q550"/>
      <c r="R550"/>
      <c r="S550"/>
      <c r="T550"/>
      <c r="U550"/>
      <c r="V550"/>
      <c r="W550" s="138"/>
      <c r="X550" s="138"/>
      <c r="Y550"/>
      <c r="Z550"/>
    </row>
    <row r="551" spans="1:26" x14ac:dyDescent="0.2">
      <c r="A551"/>
      <c r="B551"/>
      <c r="C551"/>
      <c r="D551"/>
      <c r="E551"/>
      <c r="F551"/>
      <c r="G551"/>
      <c r="H551"/>
      <c r="I551" s="138"/>
      <c r="J551"/>
      <c r="K551"/>
      <c r="L551"/>
      <c r="M551"/>
      <c r="N551"/>
      <c r="O551"/>
      <c r="P551"/>
      <c r="Q551"/>
      <c r="R551"/>
      <c r="S551"/>
      <c r="T551"/>
      <c r="U551"/>
      <c r="V551"/>
      <c r="W551" s="138"/>
      <c r="X551" s="138"/>
      <c r="Y551"/>
      <c r="Z551"/>
    </row>
    <row r="552" spans="1:26" x14ac:dyDescent="0.2">
      <c r="A552"/>
      <c r="B552"/>
      <c r="C552"/>
      <c r="D552"/>
      <c r="E552"/>
      <c r="F552"/>
      <c r="G552"/>
      <c r="H552"/>
      <c r="I552" s="138"/>
      <c r="J552"/>
      <c r="K552"/>
      <c r="L552"/>
      <c r="M552"/>
      <c r="N552"/>
      <c r="O552"/>
      <c r="P552"/>
      <c r="Q552"/>
      <c r="R552"/>
      <c r="S552"/>
      <c r="T552"/>
      <c r="U552"/>
      <c r="V552"/>
      <c r="W552" s="138"/>
      <c r="X552" s="138"/>
      <c r="Y552"/>
      <c r="Z552"/>
    </row>
    <row r="553" spans="1:26" x14ac:dyDescent="0.2">
      <c r="A553"/>
      <c r="B553"/>
      <c r="C553"/>
      <c r="D553"/>
      <c r="E553"/>
      <c r="F553"/>
      <c r="G553"/>
      <c r="H553"/>
      <c r="I553" s="138"/>
      <c r="J553"/>
      <c r="K553"/>
      <c r="L553"/>
      <c r="M553"/>
      <c r="N553"/>
      <c r="O553"/>
      <c r="P553"/>
      <c r="Q553"/>
      <c r="R553"/>
      <c r="S553"/>
      <c r="T553"/>
      <c r="U553"/>
      <c r="V553"/>
      <c r="W553" s="138"/>
      <c r="X553" s="138"/>
      <c r="Y553"/>
      <c r="Z553"/>
    </row>
    <row r="554" spans="1:26" x14ac:dyDescent="0.2">
      <c r="A554"/>
      <c r="B554"/>
      <c r="C554"/>
      <c r="D554"/>
      <c r="E554"/>
      <c r="F554"/>
      <c r="G554"/>
      <c r="H554"/>
      <c r="I554" s="138"/>
      <c r="J554"/>
      <c r="K554"/>
      <c r="L554"/>
      <c r="M554"/>
      <c r="N554"/>
      <c r="O554"/>
      <c r="P554"/>
      <c r="Q554"/>
      <c r="R554"/>
      <c r="S554"/>
      <c r="T554"/>
      <c r="U554"/>
      <c r="V554"/>
      <c r="W554" s="138"/>
      <c r="X554" s="138"/>
      <c r="Y554"/>
      <c r="Z554"/>
    </row>
    <row r="555" spans="1:26" x14ac:dyDescent="0.2">
      <c r="A555"/>
      <c r="B555"/>
      <c r="C555"/>
      <c r="D555"/>
      <c r="E555"/>
      <c r="F555"/>
      <c r="G555"/>
      <c r="H555"/>
      <c r="I555" s="138"/>
      <c r="J555"/>
      <c r="K555"/>
      <c r="L555"/>
      <c r="M555"/>
      <c r="N555"/>
      <c r="O555"/>
      <c r="P555"/>
      <c r="Q555"/>
      <c r="R555"/>
      <c r="S555"/>
      <c r="T555"/>
      <c r="U555"/>
      <c r="V555"/>
      <c r="W555" s="138"/>
      <c r="X555" s="138"/>
      <c r="Y555"/>
      <c r="Z555"/>
    </row>
    <row r="556" spans="1:26" x14ac:dyDescent="0.2">
      <c r="A556"/>
      <c r="B556"/>
      <c r="C556"/>
      <c r="D556"/>
      <c r="E556"/>
      <c r="F556"/>
      <c r="G556"/>
      <c r="H556"/>
      <c r="I556" s="138"/>
      <c r="J556"/>
      <c r="K556"/>
      <c r="L556"/>
      <c r="M556"/>
      <c r="N556"/>
      <c r="O556"/>
      <c r="P556"/>
      <c r="Q556"/>
      <c r="R556"/>
      <c r="S556"/>
      <c r="T556"/>
      <c r="U556"/>
      <c r="V556"/>
      <c r="W556" s="138"/>
      <c r="X556" s="138"/>
      <c r="Y556"/>
      <c r="Z556"/>
    </row>
    <row r="557" spans="1:26" x14ac:dyDescent="0.2">
      <c r="A557"/>
      <c r="B557"/>
      <c r="C557"/>
      <c r="D557"/>
      <c r="E557"/>
      <c r="F557"/>
      <c r="G557"/>
      <c r="H557"/>
      <c r="I557" s="138"/>
      <c r="J557"/>
      <c r="K557"/>
      <c r="L557"/>
      <c r="M557"/>
      <c r="N557"/>
      <c r="O557"/>
      <c r="P557"/>
      <c r="Q557"/>
      <c r="R557"/>
      <c r="S557"/>
      <c r="T557"/>
      <c r="U557"/>
      <c r="V557"/>
      <c r="W557" s="138"/>
      <c r="X557" s="138"/>
      <c r="Y557"/>
      <c r="Z557"/>
    </row>
    <row r="558" spans="1:26" x14ac:dyDescent="0.2">
      <c r="A558"/>
      <c r="B558"/>
      <c r="C558"/>
      <c r="D558"/>
      <c r="E558"/>
      <c r="F558"/>
      <c r="G558"/>
      <c r="H558"/>
      <c r="I558" s="138"/>
      <c r="J558"/>
      <c r="K558"/>
      <c r="L558"/>
      <c r="M558"/>
      <c r="N558"/>
      <c r="O558"/>
      <c r="P558"/>
      <c r="Q558"/>
      <c r="R558"/>
      <c r="S558"/>
      <c r="T558"/>
      <c r="U558"/>
      <c r="V558"/>
      <c r="W558" s="138"/>
      <c r="X558" s="138"/>
      <c r="Y558"/>
      <c r="Z558"/>
    </row>
    <row r="559" spans="1:26" x14ac:dyDescent="0.2">
      <c r="A559"/>
      <c r="B559"/>
      <c r="C559"/>
      <c r="D559"/>
      <c r="E559"/>
      <c r="F559"/>
      <c r="G559"/>
      <c r="H559"/>
      <c r="I559" s="138"/>
      <c r="J559"/>
      <c r="K559"/>
      <c r="L559"/>
      <c r="M559"/>
      <c r="N559"/>
      <c r="O559"/>
      <c r="P559"/>
      <c r="Q559"/>
      <c r="R559"/>
      <c r="S559"/>
      <c r="T559"/>
      <c r="U559"/>
      <c r="V559"/>
      <c r="W559" s="138"/>
      <c r="X559" s="138"/>
      <c r="Y559"/>
      <c r="Z559"/>
    </row>
    <row r="560" spans="1:26" x14ac:dyDescent="0.2">
      <c r="A560"/>
      <c r="B560"/>
      <c r="C560"/>
      <c r="D560"/>
      <c r="E560"/>
      <c r="F560"/>
      <c r="G560"/>
      <c r="H560"/>
      <c r="I560" s="138"/>
      <c r="J560"/>
      <c r="K560"/>
      <c r="L560"/>
      <c r="M560"/>
      <c r="N560"/>
      <c r="O560"/>
      <c r="P560"/>
      <c r="Q560"/>
      <c r="R560"/>
      <c r="S560"/>
      <c r="T560"/>
      <c r="U560"/>
      <c r="V560"/>
      <c r="W560" s="138"/>
      <c r="X560" s="138"/>
      <c r="Y560"/>
      <c r="Z560"/>
    </row>
    <row r="561" spans="1:26" x14ac:dyDescent="0.2">
      <c r="A561"/>
      <c r="B561"/>
      <c r="C561"/>
      <c r="D561"/>
      <c r="E561"/>
      <c r="F561"/>
      <c r="G561"/>
      <c r="H561"/>
      <c r="I561" s="138"/>
      <c r="J561"/>
      <c r="K561"/>
      <c r="L561"/>
      <c r="M561"/>
      <c r="N561"/>
      <c r="O561"/>
      <c r="P561"/>
      <c r="Q561"/>
      <c r="R561"/>
      <c r="S561"/>
      <c r="T561"/>
      <c r="U561"/>
      <c r="V561"/>
      <c r="W561" s="138"/>
      <c r="X561" s="138"/>
      <c r="Y561"/>
      <c r="Z561"/>
    </row>
    <row r="562" spans="1:26" x14ac:dyDescent="0.2">
      <c r="A562"/>
      <c r="B562"/>
      <c r="C562"/>
      <c r="D562"/>
      <c r="E562"/>
      <c r="F562"/>
      <c r="G562"/>
      <c r="H562"/>
      <c r="I562" s="138"/>
      <c r="J562"/>
      <c r="K562"/>
      <c r="L562"/>
      <c r="M562"/>
      <c r="N562"/>
      <c r="O562"/>
      <c r="P562"/>
      <c r="Q562"/>
      <c r="R562"/>
      <c r="S562"/>
      <c r="T562"/>
      <c r="U562"/>
      <c r="V562"/>
      <c r="W562" s="138"/>
      <c r="X562" s="138"/>
      <c r="Y562"/>
      <c r="Z562"/>
    </row>
    <row r="563" spans="1:26" x14ac:dyDescent="0.2">
      <c r="A563"/>
      <c r="B563"/>
      <c r="C563"/>
      <c r="D563"/>
      <c r="E563"/>
      <c r="F563"/>
      <c r="G563"/>
      <c r="H563"/>
      <c r="I563" s="138"/>
      <c r="J563"/>
      <c r="K563"/>
      <c r="L563"/>
      <c r="M563"/>
      <c r="N563"/>
      <c r="O563"/>
      <c r="P563"/>
      <c r="Q563"/>
      <c r="R563"/>
      <c r="S563"/>
      <c r="T563"/>
      <c r="U563"/>
      <c r="V563"/>
      <c r="W563" s="138"/>
      <c r="X563" s="138"/>
      <c r="Y563"/>
      <c r="Z563"/>
    </row>
    <row r="564" spans="1:26" x14ac:dyDescent="0.2">
      <c r="A564"/>
      <c r="B564"/>
      <c r="C564"/>
      <c r="D564"/>
      <c r="E564"/>
      <c r="F564"/>
      <c r="G564"/>
      <c r="H564"/>
      <c r="I564" s="138"/>
      <c r="J564"/>
      <c r="K564"/>
      <c r="L564"/>
      <c r="M564"/>
      <c r="N564"/>
      <c r="O564"/>
      <c r="P564"/>
      <c r="Q564"/>
      <c r="R564"/>
      <c r="S564"/>
      <c r="T564"/>
      <c r="U564"/>
      <c r="V564"/>
      <c r="W564" s="138"/>
      <c r="X564" s="138"/>
      <c r="Y564"/>
      <c r="Z564"/>
    </row>
    <row r="565" spans="1:26" x14ac:dyDescent="0.2">
      <c r="A565"/>
      <c r="B565"/>
      <c r="C565"/>
      <c r="D565"/>
      <c r="E565"/>
      <c r="F565"/>
      <c r="G565"/>
      <c r="H565"/>
      <c r="I565" s="138"/>
      <c r="J565"/>
      <c r="K565"/>
      <c r="L565"/>
      <c r="M565"/>
      <c r="N565"/>
      <c r="O565"/>
      <c r="P565"/>
      <c r="Q565"/>
      <c r="R565"/>
      <c r="S565"/>
      <c r="T565"/>
      <c r="U565"/>
      <c r="V565"/>
      <c r="W565" s="138"/>
      <c r="X565" s="138"/>
      <c r="Y565"/>
      <c r="Z565"/>
    </row>
    <row r="566" spans="1:26" x14ac:dyDescent="0.2">
      <c r="A566"/>
      <c r="B566"/>
      <c r="C566"/>
      <c r="D566"/>
      <c r="E566"/>
      <c r="F566"/>
      <c r="G566"/>
      <c r="H566"/>
      <c r="I566" s="138"/>
      <c r="J566"/>
      <c r="K566"/>
      <c r="L566"/>
      <c r="M566"/>
      <c r="N566"/>
      <c r="O566"/>
      <c r="P566"/>
      <c r="Q566"/>
      <c r="R566"/>
      <c r="S566"/>
      <c r="T566"/>
      <c r="U566"/>
      <c r="V566"/>
      <c r="W566" s="138"/>
      <c r="X566" s="138"/>
      <c r="Y566"/>
      <c r="Z566"/>
    </row>
    <row r="567" spans="1:26" x14ac:dyDescent="0.2">
      <c r="A567"/>
      <c r="B567"/>
      <c r="C567"/>
      <c r="D567"/>
      <c r="E567"/>
      <c r="F567"/>
      <c r="G567"/>
      <c r="H567"/>
      <c r="I567" s="138"/>
      <c r="J567"/>
      <c r="K567"/>
      <c r="L567"/>
      <c r="M567"/>
      <c r="N567"/>
      <c r="O567"/>
      <c r="P567"/>
      <c r="Q567"/>
      <c r="R567"/>
      <c r="S567"/>
      <c r="T567"/>
      <c r="U567"/>
      <c r="V567"/>
      <c r="W567" s="138"/>
      <c r="X567" s="138"/>
      <c r="Y567"/>
      <c r="Z567"/>
    </row>
    <row r="568" spans="1:26" x14ac:dyDescent="0.2">
      <c r="A568"/>
      <c r="B568"/>
      <c r="C568"/>
      <c r="D568"/>
      <c r="E568"/>
      <c r="F568"/>
      <c r="G568"/>
      <c r="H568"/>
      <c r="I568" s="138"/>
      <c r="J568"/>
      <c r="K568"/>
      <c r="L568"/>
      <c r="M568"/>
      <c r="N568"/>
      <c r="O568"/>
      <c r="P568"/>
      <c r="Q568"/>
      <c r="R568"/>
      <c r="S568"/>
      <c r="T568"/>
      <c r="U568"/>
      <c r="V568"/>
      <c r="W568" s="138"/>
      <c r="X568" s="138"/>
      <c r="Y568"/>
      <c r="Z568"/>
    </row>
    <row r="569" spans="1:26" x14ac:dyDescent="0.2">
      <c r="A569"/>
      <c r="B569"/>
      <c r="C569"/>
      <c r="D569"/>
      <c r="E569"/>
      <c r="F569"/>
      <c r="G569"/>
      <c r="H569"/>
      <c r="I569" s="138"/>
      <c r="J569"/>
      <c r="K569"/>
      <c r="L569"/>
      <c r="M569"/>
      <c r="N569"/>
      <c r="O569"/>
      <c r="P569"/>
      <c r="Q569"/>
      <c r="R569"/>
      <c r="S569"/>
      <c r="T569"/>
      <c r="U569"/>
      <c r="V569"/>
      <c r="W569" s="138"/>
      <c r="X569" s="138"/>
      <c r="Y569"/>
      <c r="Z569"/>
    </row>
    <row r="570" spans="1:26" x14ac:dyDescent="0.2">
      <c r="A570"/>
      <c r="B570"/>
      <c r="C570"/>
      <c r="D570"/>
      <c r="E570"/>
      <c r="F570"/>
      <c r="G570"/>
      <c r="H570"/>
      <c r="I570" s="138"/>
      <c r="J570"/>
      <c r="K570"/>
      <c r="L570"/>
      <c r="M570"/>
      <c r="N570"/>
      <c r="O570"/>
      <c r="P570"/>
      <c r="Q570"/>
      <c r="R570"/>
      <c r="S570"/>
      <c r="T570"/>
      <c r="U570"/>
      <c r="V570"/>
      <c r="W570" s="138"/>
      <c r="X570" s="138"/>
      <c r="Y570"/>
      <c r="Z570"/>
    </row>
    <row r="571" spans="1:26" x14ac:dyDescent="0.2">
      <c r="A571"/>
      <c r="B571"/>
      <c r="C571"/>
      <c r="D571"/>
      <c r="E571"/>
      <c r="F571"/>
      <c r="G571"/>
      <c r="H571"/>
      <c r="I571" s="138"/>
      <c r="J571"/>
      <c r="K571"/>
      <c r="L571"/>
      <c r="M571"/>
      <c r="N571"/>
      <c r="O571"/>
      <c r="P571"/>
      <c r="Q571"/>
      <c r="R571"/>
      <c r="S571"/>
      <c r="T571"/>
      <c r="U571"/>
      <c r="V571"/>
      <c r="W571" s="138"/>
      <c r="X571" s="138"/>
      <c r="Y571"/>
      <c r="Z571"/>
    </row>
    <row r="572" spans="1:26" x14ac:dyDescent="0.2">
      <c r="A572"/>
      <c r="B572"/>
      <c r="C572"/>
      <c r="D572"/>
      <c r="E572"/>
      <c r="F572"/>
      <c r="G572"/>
      <c r="H572"/>
      <c r="I572" s="138"/>
      <c r="J572"/>
      <c r="K572"/>
      <c r="L572"/>
      <c r="M572"/>
      <c r="N572"/>
      <c r="O572"/>
      <c r="P572"/>
      <c r="Q572"/>
      <c r="R572"/>
      <c r="S572"/>
      <c r="T572"/>
      <c r="U572"/>
      <c r="V572"/>
      <c r="W572" s="138"/>
      <c r="X572" s="138"/>
      <c r="Y572"/>
      <c r="Z572"/>
    </row>
    <row r="573" spans="1:26" x14ac:dyDescent="0.2">
      <c r="A573"/>
      <c r="B573"/>
      <c r="C573"/>
      <c r="D573"/>
      <c r="E573"/>
      <c r="F573"/>
      <c r="G573"/>
      <c r="H573"/>
      <c r="I573" s="138"/>
      <c r="J573"/>
      <c r="K573"/>
      <c r="L573"/>
      <c r="M573"/>
      <c r="N573"/>
      <c r="O573"/>
      <c r="P573"/>
      <c r="Q573"/>
      <c r="R573"/>
      <c r="S573"/>
      <c r="T573"/>
      <c r="U573"/>
      <c r="V573"/>
      <c r="W573" s="138"/>
      <c r="X573" s="138"/>
      <c r="Y573"/>
      <c r="Z573"/>
    </row>
    <row r="574" spans="1:26" x14ac:dyDescent="0.2">
      <c r="A574"/>
      <c r="B574"/>
      <c r="C574"/>
      <c r="D574"/>
      <c r="E574"/>
      <c r="F574"/>
      <c r="G574"/>
      <c r="H574"/>
      <c r="I574" s="138"/>
      <c r="J574"/>
      <c r="K574"/>
      <c r="L574"/>
      <c r="M574"/>
      <c r="N574"/>
      <c r="O574"/>
      <c r="P574"/>
      <c r="Q574"/>
      <c r="R574"/>
      <c r="S574"/>
      <c r="T574"/>
      <c r="U574"/>
      <c r="V574"/>
      <c r="W574" s="138"/>
      <c r="X574" s="138"/>
      <c r="Y574"/>
      <c r="Z574"/>
    </row>
    <row r="575" spans="1:26" x14ac:dyDescent="0.2">
      <c r="A575"/>
      <c r="B575"/>
      <c r="C575"/>
      <c r="D575"/>
      <c r="E575"/>
      <c r="F575"/>
      <c r="G575"/>
      <c r="H575"/>
      <c r="I575" s="138"/>
      <c r="J575"/>
      <c r="K575"/>
      <c r="L575"/>
      <c r="M575"/>
      <c r="N575"/>
      <c r="O575"/>
      <c r="P575"/>
      <c r="Q575"/>
      <c r="R575"/>
      <c r="S575"/>
      <c r="T575"/>
      <c r="U575"/>
      <c r="V575"/>
      <c r="W575" s="138"/>
      <c r="X575" s="138"/>
      <c r="Y575"/>
      <c r="Z575"/>
    </row>
    <row r="576" spans="1:26" x14ac:dyDescent="0.2">
      <c r="A576"/>
      <c r="B576"/>
      <c r="C576"/>
      <c r="D576"/>
      <c r="E576"/>
      <c r="F576"/>
      <c r="G576"/>
      <c r="H576"/>
      <c r="I576" s="138"/>
      <c r="J576"/>
      <c r="K576"/>
      <c r="L576"/>
      <c r="M576"/>
      <c r="N576"/>
      <c r="O576"/>
      <c r="P576"/>
      <c r="Q576"/>
      <c r="R576"/>
      <c r="S576"/>
      <c r="T576"/>
      <c r="U576"/>
      <c r="V576"/>
      <c r="W576" s="138"/>
      <c r="X576" s="138"/>
      <c r="Y576"/>
      <c r="Z576"/>
    </row>
    <row r="577" spans="1:26" x14ac:dyDescent="0.2">
      <c r="A577"/>
      <c r="B577"/>
      <c r="C577"/>
      <c r="D577"/>
      <c r="E577"/>
      <c r="F577"/>
      <c r="G577"/>
      <c r="H577"/>
      <c r="I577" s="138"/>
      <c r="J577"/>
      <c r="K577"/>
      <c r="L577"/>
      <c r="M577"/>
      <c r="N577"/>
      <c r="O577"/>
      <c r="P577"/>
      <c r="Q577"/>
      <c r="R577"/>
      <c r="S577"/>
      <c r="T577"/>
      <c r="U577"/>
      <c r="V577"/>
      <c r="W577" s="138"/>
      <c r="X577" s="138"/>
      <c r="Y577"/>
      <c r="Z577"/>
    </row>
    <row r="578" spans="1:26" x14ac:dyDescent="0.2">
      <c r="A578"/>
      <c r="B578"/>
      <c r="C578"/>
      <c r="D578"/>
      <c r="E578"/>
      <c r="F578"/>
      <c r="G578"/>
      <c r="H578"/>
      <c r="I578" s="138"/>
      <c r="J578"/>
      <c r="K578"/>
      <c r="L578"/>
      <c r="M578"/>
      <c r="N578"/>
      <c r="O578"/>
      <c r="P578"/>
      <c r="Q578"/>
      <c r="R578"/>
      <c r="S578"/>
      <c r="T578"/>
      <c r="U578"/>
      <c r="V578"/>
      <c r="W578" s="138"/>
      <c r="X578" s="138"/>
      <c r="Y578"/>
      <c r="Z578"/>
    </row>
    <row r="579" spans="1:26" x14ac:dyDescent="0.2">
      <c r="A579"/>
      <c r="B579"/>
      <c r="C579"/>
      <c r="D579"/>
      <c r="E579"/>
      <c r="F579"/>
      <c r="G579"/>
      <c r="H579"/>
      <c r="I579" s="138"/>
      <c r="J579"/>
      <c r="K579"/>
      <c r="L579"/>
      <c r="M579"/>
      <c r="N579"/>
      <c r="O579"/>
      <c r="P579"/>
      <c r="Q579"/>
      <c r="R579"/>
      <c r="S579"/>
      <c r="T579"/>
      <c r="U579"/>
      <c r="V579"/>
      <c r="W579" s="138"/>
      <c r="X579" s="138"/>
      <c r="Y579"/>
      <c r="Z579"/>
    </row>
    <row r="580" spans="1:26" x14ac:dyDescent="0.2">
      <c r="A580"/>
      <c r="B580"/>
      <c r="C580"/>
      <c r="D580"/>
      <c r="E580"/>
      <c r="F580"/>
      <c r="G580"/>
      <c r="H580"/>
      <c r="I580" s="138"/>
      <c r="J580"/>
      <c r="K580"/>
      <c r="L580"/>
      <c r="M580"/>
      <c r="N580"/>
      <c r="O580"/>
      <c r="P580"/>
      <c r="Q580"/>
      <c r="R580"/>
      <c r="S580"/>
      <c r="T580"/>
      <c r="U580"/>
      <c r="V580"/>
      <c r="W580" s="138"/>
      <c r="X580" s="138"/>
      <c r="Y580"/>
      <c r="Z580"/>
    </row>
    <row r="581" spans="1:26" x14ac:dyDescent="0.2">
      <c r="A581"/>
      <c r="B581"/>
      <c r="C581"/>
      <c r="D581"/>
      <c r="E581"/>
      <c r="F581"/>
      <c r="G581"/>
      <c r="H581"/>
      <c r="I581" s="138"/>
      <c r="J581"/>
      <c r="K581"/>
      <c r="L581"/>
      <c r="M581"/>
      <c r="N581"/>
      <c r="O581"/>
      <c r="P581"/>
      <c r="Q581"/>
      <c r="R581"/>
      <c r="S581"/>
      <c r="T581"/>
      <c r="U581"/>
      <c r="V581"/>
      <c r="W581" s="138"/>
      <c r="X581" s="138"/>
      <c r="Y581"/>
      <c r="Z581"/>
    </row>
    <row r="582" spans="1:26" x14ac:dyDescent="0.2">
      <c r="A582"/>
      <c r="B582"/>
      <c r="C582"/>
      <c r="D582"/>
      <c r="E582"/>
      <c r="F582"/>
      <c r="G582"/>
      <c r="H582"/>
      <c r="I582" s="138"/>
      <c r="J582"/>
      <c r="K582"/>
      <c r="L582"/>
      <c r="M582"/>
      <c r="N582"/>
      <c r="O582"/>
      <c r="P582"/>
      <c r="Q582"/>
      <c r="R582"/>
      <c r="S582"/>
      <c r="T582"/>
      <c r="U582"/>
      <c r="V582"/>
      <c r="W582" s="138"/>
      <c r="X582" s="138"/>
      <c r="Y582"/>
      <c r="Z582"/>
    </row>
    <row r="583" spans="1:26" x14ac:dyDescent="0.2">
      <c r="A583"/>
      <c r="B583"/>
      <c r="C583"/>
      <c r="D583"/>
      <c r="E583"/>
      <c r="F583"/>
      <c r="G583"/>
      <c r="H583"/>
      <c r="I583" s="138"/>
      <c r="J583"/>
      <c r="K583"/>
      <c r="L583"/>
      <c r="M583"/>
      <c r="N583"/>
      <c r="O583"/>
      <c r="P583"/>
      <c r="Q583"/>
      <c r="R583"/>
      <c r="S583"/>
      <c r="T583"/>
      <c r="U583"/>
      <c r="V583"/>
      <c r="W583" s="138"/>
      <c r="X583" s="138"/>
      <c r="Y583"/>
      <c r="Z583"/>
    </row>
    <row r="584" spans="1:26" x14ac:dyDescent="0.2">
      <c r="A584"/>
      <c r="B584"/>
      <c r="C584"/>
      <c r="D584"/>
      <c r="E584"/>
      <c r="F584"/>
      <c r="G584"/>
      <c r="H584"/>
      <c r="I584" s="138"/>
      <c r="J584"/>
      <c r="K584"/>
      <c r="L584"/>
      <c r="M584"/>
      <c r="N584"/>
      <c r="O584"/>
      <c r="P584"/>
      <c r="Q584"/>
      <c r="R584"/>
      <c r="S584"/>
      <c r="T584"/>
      <c r="U584"/>
      <c r="V584"/>
      <c r="W584" s="138"/>
      <c r="X584" s="138"/>
      <c r="Y584"/>
      <c r="Z584"/>
    </row>
    <row r="585" spans="1:26" x14ac:dyDescent="0.2">
      <c r="A585"/>
      <c r="B585"/>
      <c r="C585"/>
      <c r="D585"/>
      <c r="E585"/>
      <c r="F585"/>
      <c r="G585"/>
      <c r="H585"/>
      <c r="I585" s="138"/>
      <c r="J585"/>
      <c r="K585"/>
      <c r="L585"/>
      <c r="M585"/>
      <c r="N585"/>
      <c r="O585"/>
      <c r="P585"/>
      <c r="Q585"/>
      <c r="R585"/>
      <c r="S585"/>
      <c r="T585"/>
      <c r="U585"/>
      <c r="V585"/>
      <c r="W585" s="138"/>
      <c r="X585" s="138"/>
      <c r="Y585"/>
      <c r="Z585"/>
    </row>
    <row r="586" spans="1:26" x14ac:dyDescent="0.2">
      <c r="A586"/>
      <c r="B586"/>
      <c r="C586"/>
      <c r="D586"/>
      <c r="E586"/>
      <c r="F586"/>
      <c r="G586"/>
      <c r="H586"/>
      <c r="I586" s="138"/>
      <c r="J586"/>
      <c r="K586"/>
      <c r="L586"/>
      <c r="M586"/>
      <c r="N586"/>
      <c r="O586"/>
      <c r="P586"/>
      <c r="Q586"/>
      <c r="R586"/>
      <c r="S586"/>
      <c r="T586"/>
      <c r="U586"/>
      <c r="V586"/>
      <c r="W586" s="138"/>
      <c r="X586" s="138"/>
      <c r="Y586"/>
      <c r="Z586"/>
    </row>
    <row r="587" spans="1:26" x14ac:dyDescent="0.2">
      <c r="A587"/>
      <c r="B587"/>
      <c r="C587"/>
      <c r="D587"/>
      <c r="E587"/>
      <c r="F587"/>
      <c r="G587"/>
      <c r="H587"/>
      <c r="I587" s="138"/>
      <c r="J587"/>
      <c r="K587"/>
      <c r="L587"/>
      <c r="M587"/>
      <c r="N587"/>
      <c r="O587"/>
      <c r="P587"/>
      <c r="Q587"/>
      <c r="R587"/>
      <c r="S587"/>
      <c r="T587"/>
      <c r="U587"/>
      <c r="V587"/>
      <c r="W587" s="138"/>
      <c r="X587" s="138"/>
      <c r="Y587"/>
      <c r="Z587"/>
    </row>
    <row r="588" spans="1:26" x14ac:dyDescent="0.2">
      <c r="A588"/>
      <c r="B588"/>
      <c r="C588"/>
      <c r="D588"/>
      <c r="E588"/>
      <c r="F588"/>
      <c r="G588"/>
      <c r="H588"/>
      <c r="I588" s="138"/>
      <c r="J588"/>
      <c r="K588"/>
      <c r="L588"/>
      <c r="M588"/>
      <c r="N588"/>
      <c r="O588"/>
      <c r="P588"/>
      <c r="Q588"/>
      <c r="R588"/>
      <c r="S588"/>
      <c r="T588"/>
      <c r="U588"/>
      <c r="V588"/>
      <c r="W588" s="138"/>
      <c r="X588" s="138"/>
      <c r="Y588"/>
      <c r="Z588"/>
    </row>
    <row r="589" spans="1:26" x14ac:dyDescent="0.2">
      <c r="A589"/>
      <c r="B589"/>
      <c r="C589"/>
      <c r="D589"/>
      <c r="E589"/>
      <c r="F589"/>
      <c r="G589"/>
      <c r="H589"/>
      <c r="I589" s="138"/>
      <c r="J589"/>
      <c r="K589"/>
      <c r="L589"/>
      <c r="M589"/>
      <c r="N589"/>
      <c r="O589"/>
      <c r="P589"/>
      <c r="Q589"/>
      <c r="R589"/>
      <c r="S589"/>
      <c r="T589"/>
      <c r="U589"/>
      <c r="V589"/>
      <c r="W589" s="138"/>
      <c r="X589" s="138"/>
      <c r="Y589"/>
      <c r="Z589"/>
    </row>
    <row r="590" spans="1:26" x14ac:dyDescent="0.2">
      <c r="A590"/>
      <c r="B590"/>
      <c r="C590"/>
      <c r="D590"/>
      <c r="E590"/>
      <c r="F590"/>
      <c r="G590"/>
      <c r="H590"/>
      <c r="I590" s="138"/>
      <c r="J590"/>
      <c r="K590"/>
      <c r="L590"/>
      <c r="M590"/>
      <c r="N590"/>
      <c r="O590"/>
      <c r="P590"/>
      <c r="Q590"/>
      <c r="R590"/>
      <c r="S590"/>
      <c r="T590"/>
      <c r="U590"/>
      <c r="V590"/>
      <c r="W590" s="138"/>
      <c r="X590" s="138"/>
      <c r="Y590"/>
      <c r="Z590"/>
    </row>
    <row r="591" spans="1:26" x14ac:dyDescent="0.2">
      <c r="A591"/>
      <c r="B591"/>
      <c r="C591"/>
      <c r="D591"/>
      <c r="E591"/>
      <c r="F591"/>
      <c r="G591"/>
      <c r="H591"/>
      <c r="I591" s="138"/>
      <c r="J591"/>
      <c r="K591"/>
      <c r="L591"/>
      <c r="M591"/>
      <c r="N591"/>
      <c r="O591"/>
      <c r="P591"/>
      <c r="Q591"/>
      <c r="R591"/>
      <c r="S591"/>
      <c r="T591"/>
      <c r="U591"/>
      <c r="V591"/>
      <c r="W591" s="138"/>
      <c r="X591" s="138"/>
      <c r="Y591"/>
      <c r="Z591"/>
    </row>
    <row r="592" spans="1:26" x14ac:dyDescent="0.2">
      <c r="A592"/>
      <c r="B592"/>
      <c r="C592"/>
      <c r="D592"/>
      <c r="E592"/>
      <c r="F592"/>
      <c r="G592"/>
      <c r="H592"/>
      <c r="I592" s="138"/>
      <c r="J592"/>
      <c r="K592"/>
      <c r="L592"/>
      <c r="M592"/>
      <c r="N592"/>
      <c r="O592"/>
      <c r="P592"/>
      <c r="Q592"/>
      <c r="R592"/>
      <c r="S592"/>
      <c r="T592"/>
      <c r="U592"/>
      <c r="V592"/>
      <c r="W592" s="138"/>
      <c r="X592" s="138"/>
      <c r="Y592"/>
      <c r="Z592"/>
    </row>
    <row r="593" spans="1:26" x14ac:dyDescent="0.2">
      <c r="A593"/>
      <c r="B593"/>
      <c r="C593"/>
      <c r="D593"/>
      <c r="E593"/>
      <c r="F593"/>
      <c r="G593"/>
      <c r="H593"/>
      <c r="I593" s="138"/>
      <c r="J593"/>
      <c r="K593"/>
      <c r="L593"/>
      <c r="M593"/>
      <c r="N593"/>
      <c r="O593"/>
      <c r="P593"/>
      <c r="Q593"/>
      <c r="R593"/>
      <c r="S593"/>
      <c r="T593"/>
      <c r="U593"/>
      <c r="V593"/>
      <c r="W593" s="138"/>
      <c r="X593" s="138"/>
      <c r="Y593"/>
      <c r="Z593"/>
    </row>
    <row r="594" spans="1:26" x14ac:dyDescent="0.2">
      <c r="A594"/>
      <c r="B594"/>
      <c r="C594"/>
      <c r="D594"/>
      <c r="E594"/>
      <c r="F594"/>
      <c r="G594"/>
      <c r="H594"/>
      <c r="I594" s="138"/>
      <c r="J594"/>
      <c r="K594"/>
      <c r="L594"/>
      <c r="M594"/>
      <c r="N594"/>
      <c r="O594"/>
      <c r="P594"/>
      <c r="Q594"/>
      <c r="R594"/>
      <c r="S594"/>
      <c r="T594"/>
      <c r="U594"/>
      <c r="V594"/>
      <c r="W594" s="138"/>
      <c r="X594" s="138"/>
      <c r="Y594"/>
      <c r="Z594"/>
    </row>
    <row r="595" spans="1:26" x14ac:dyDescent="0.2">
      <c r="A595"/>
      <c r="B595"/>
      <c r="C595"/>
      <c r="D595"/>
      <c r="E595"/>
      <c r="F595"/>
      <c r="G595"/>
      <c r="H595"/>
      <c r="I595" s="138"/>
      <c r="J595"/>
      <c r="K595"/>
      <c r="L595"/>
      <c r="M595"/>
      <c r="N595"/>
      <c r="O595"/>
      <c r="P595"/>
      <c r="Q595"/>
      <c r="R595"/>
      <c r="S595"/>
      <c r="T595"/>
      <c r="U595"/>
      <c r="V595"/>
      <c r="W595" s="138"/>
      <c r="X595" s="138"/>
      <c r="Y595"/>
      <c r="Z595"/>
    </row>
    <row r="596" spans="1:26" x14ac:dyDescent="0.2">
      <c r="A596"/>
      <c r="B596"/>
      <c r="C596"/>
      <c r="D596"/>
      <c r="E596"/>
      <c r="F596"/>
      <c r="G596"/>
      <c r="H596"/>
      <c r="I596" s="138"/>
      <c r="J596"/>
      <c r="K596"/>
      <c r="L596"/>
      <c r="M596"/>
      <c r="N596"/>
      <c r="O596"/>
      <c r="P596"/>
      <c r="Q596"/>
      <c r="R596"/>
      <c r="S596"/>
      <c r="T596"/>
      <c r="U596"/>
      <c r="V596"/>
      <c r="W596" s="138"/>
      <c r="X596" s="138"/>
      <c r="Y596"/>
      <c r="Z596"/>
    </row>
    <row r="597" spans="1:26" x14ac:dyDescent="0.2">
      <c r="A597"/>
      <c r="B597"/>
      <c r="C597"/>
      <c r="D597"/>
      <c r="E597"/>
      <c r="F597"/>
      <c r="G597"/>
      <c r="H597"/>
      <c r="I597" s="138"/>
      <c r="J597"/>
      <c r="K597"/>
      <c r="L597"/>
      <c r="M597"/>
      <c r="N597"/>
      <c r="O597"/>
      <c r="P597"/>
      <c r="Q597"/>
      <c r="R597"/>
      <c r="S597"/>
      <c r="T597"/>
      <c r="U597"/>
      <c r="V597"/>
      <c r="W597" s="138"/>
      <c r="X597" s="138"/>
      <c r="Y597"/>
      <c r="Z597"/>
    </row>
    <row r="598" spans="1:26" x14ac:dyDescent="0.2">
      <c r="A598"/>
      <c r="B598"/>
      <c r="C598"/>
      <c r="D598"/>
      <c r="E598"/>
      <c r="F598"/>
      <c r="G598"/>
      <c r="H598"/>
      <c r="I598" s="138"/>
      <c r="J598"/>
      <c r="K598"/>
      <c r="L598"/>
      <c r="M598"/>
      <c r="N598"/>
      <c r="O598"/>
      <c r="P598"/>
      <c r="Q598"/>
      <c r="R598"/>
      <c r="S598"/>
      <c r="T598"/>
      <c r="U598"/>
      <c r="V598"/>
      <c r="W598" s="138"/>
      <c r="X598" s="138"/>
      <c r="Y598"/>
      <c r="Z598"/>
    </row>
    <row r="599" spans="1:26" x14ac:dyDescent="0.2">
      <c r="A599"/>
      <c r="B599"/>
      <c r="C599"/>
      <c r="D599"/>
      <c r="E599"/>
      <c r="F599"/>
      <c r="G599"/>
      <c r="H599"/>
      <c r="I599" s="138"/>
      <c r="J599"/>
      <c r="K599"/>
      <c r="L599"/>
      <c r="M599"/>
      <c r="N599"/>
      <c r="O599"/>
      <c r="P599"/>
      <c r="Q599"/>
      <c r="R599"/>
      <c r="S599"/>
      <c r="T599"/>
      <c r="U599"/>
      <c r="V599"/>
      <c r="W599" s="138"/>
      <c r="X599" s="138"/>
      <c r="Y599"/>
      <c r="Z599"/>
    </row>
    <row r="600" spans="1:26" x14ac:dyDescent="0.2">
      <c r="A600"/>
      <c r="B600"/>
      <c r="C600"/>
      <c r="D600"/>
      <c r="E600"/>
      <c r="F600"/>
      <c r="G600"/>
      <c r="H600"/>
      <c r="I600" s="138"/>
      <c r="J600"/>
      <c r="K600"/>
      <c r="L600"/>
      <c r="M600"/>
      <c r="N600"/>
      <c r="O600"/>
      <c r="P600"/>
      <c r="Q600"/>
      <c r="R600"/>
      <c r="S600"/>
      <c r="T600"/>
      <c r="U600"/>
      <c r="V600"/>
      <c r="W600" s="138"/>
      <c r="X600" s="138"/>
      <c r="Y600"/>
      <c r="Z600"/>
    </row>
    <row r="601" spans="1:26" x14ac:dyDescent="0.2">
      <c r="A601"/>
      <c r="B601"/>
      <c r="C601"/>
      <c r="D601"/>
      <c r="E601"/>
      <c r="F601"/>
      <c r="G601"/>
      <c r="H601"/>
      <c r="I601" s="138"/>
      <c r="J601"/>
      <c r="K601"/>
      <c r="L601"/>
      <c r="M601"/>
      <c r="N601"/>
      <c r="O601"/>
      <c r="P601"/>
      <c r="Q601"/>
      <c r="R601"/>
      <c r="S601"/>
      <c r="T601"/>
      <c r="U601"/>
      <c r="V601"/>
      <c r="W601" s="138"/>
      <c r="X601" s="138"/>
      <c r="Y601"/>
      <c r="Z601"/>
    </row>
    <row r="602" spans="1:26" x14ac:dyDescent="0.2">
      <c r="A602"/>
      <c r="B602"/>
      <c r="C602"/>
      <c r="D602"/>
      <c r="E602"/>
      <c r="F602"/>
      <c r="G602"/>
      <c r="H602"/>
      <c r="I602" s="138"/>
      <c r="J602"/>
      <c r="K602"/>
      <c r="L602"/>
      <c r="M602"/>
      <c r="N602"/>
      <c r="O602"/>
      <c r="P602"/>
      <c r="Q602"/>
      <c r="R602"/>
      <c r="S602"/>
      <c r="T602"/>
      <c r="U602"/>
      <c r="V602"/>
      <c r="W602" s="138"/>
      <c r="X602" s="138"/>
      <c r="Y602"/>
      <c r="Z602"/>
    </row>
    <row r="603" spans="1:26" x14ac:dyDescent="0.2">
      <c r="A603"/>
      <c r="B603"/>
      <c r="C603"/>
      <c r="D603"/>
      <c r="E603"/>
      <c r="F603"/>
      <c r="G603"/>
      <c r="H603"/>
      <c r="I603" s="138"/>
      <c r="J603"/>
      <c r="K603"/>
      <c r="L603"/>
      <c r="M603"/>
      <c r="N603"/>
      <c r="O603"/>
      <c r="P603"/>
      <c r="Q603"/>
      <c r="R603"/>
      <c r="S603"/>
      <c r="T603"/>
      <c r="U603"/>
      <c r="V603"/>
      <c r="W603" s="138"/>
      <c r="X603" s="138"/>
      <c r="Y603"/>
      <c r="Z603"/>
    </row>
    <row r="604" spans="1:26" x14ac:dyDescent="0.2">
      <c r="A604"/>
      <c r="B604"/>
      <c r="C604"/>
      <c r="D604"/>
      <c r="E604"/>
      <c r="F604"/>
      <c r="G604"/>
      <c r="H604"/>
      <c r="I604" s="138"/>
      <c r="J604"/>
      <c r="K604"/>
      <c r="L604"/>
      <c r="M604"/>
      <c r="N604"/>
      <c r="O604"/>
      <c r="P604"/>
      <c r="Q604"/>
      <c r="R604"/>
      <c r="S604"/>
      <c r="T604"/>
      <c r="U604"/>
      <c r="V604"/>
      <c r="W604" s="138"/>
      <c r="X604" s="138"/>
      <c r="Y604"/>
      <c r="Z604"/>
    </row>
    <row r="605" spans="1:26" x14ac:dyDescent="0.2">
      <c r="A605"/>
      <c r="B605"/>
      <c r="C605"/>
      <c r="D605"/>
      <c r="E605"/>
      <c r="F605"/>
      <c r="G605"/>
      <c r="H605"/>
      <c r="I605" s="138"/>
      <c r="J605"/>
      <c r="K605"/>
      <c r="L605"/>
      <c r="M605"/>
      <c r="N605"/>
      <c r="O605"/>
      <c r="P605"/>
      <c r="Q605"/>
      <c r="R605"/>
      <c r="S605"/>
      <c r="T605"/>
      <c r="U605"/>
      <c r="V605"/>
      <c r="W605" s="138"/>
      <c r="X605" s="138"/>
      <c r="Y605"/>
      <c r="Z605"/>
    </row>
    <row r="606" spans="1:26" x14ac:dyDescent="0.2">
      <c r="A606"/>
      <c r="B606"/>
      <c r="C606"/>
      <c r="D606"/>
      <c r="E606"/>
      <c r="F606"/>
      <c r="G606"/>
      <c r="H606"/>
      <c r="I606" s="138"/>
      <c r="J606"/>
      <c r="K606"/>
      <c r="L606"/>
      <c r="M606"/>
      <c r="N606"/>
      <c r="O606"/>
      <c r="P606"/>
      <c r="Q606"/>
      <c r="R606"/>
      <c r="S606"/>
      <c r="T606"/>
      <c r="U606"/>
      <c r="V606"/>
      <c r="W606" s="138"/>
      <c r="X606" s="138"/>
      <c r="Y606"/>
      <c r="Z606"/>
    </row>
    <row r="607" spans="1:26" x14ac:dyDescent="0.2">
      <c r="A607"/>
      <c r="B607"/>
      <c r="C607"/>
      <c r="D607"/>
      <c r="E607"/>
      <c r="F607"/>
      <c r="G607"/>
      <c r="H607"/>
      <c r="I607" s="138"/>
      <c r="J607"/>
      <c r="K607"/>
      <c r="L607"/>
      <c r="M607"/>
      <c r="N607"/>
      <c r="O607"/>
      <c r="P607"/>
      <c r="Q607"/>
      <c r="R607"/>
      <c r="S607"/>
      <c r="T607"/>
      <c r="U607"/>
      <c r="V607"/>
      <c r="W607" s="138"/>
      <c r="X607" s="138"/>
      <c r="Y607"/>
      <c r="Z607"/>
    </row>
    <row r="608" spans="1:26" x14ac:dyDescent="0.2">
      <c r="A608"/>
      <c r="B608"/>
      <c r="C608"/>
      <c r="D608"/>
      <c r="E608"/>
      <c r="F608"/>
      <c r="G608"/>
      <c r="H608"/>
      <c r="I608" s="138"/>
      <c r="J608"/>
      <c r="K608"/>
      <c r="L608"/>
      <c r="M608"/>
      <c r="N608"/>
      <c r="O608"/>
      <c r="P608"/>
      <c r="Q608"/>
      <c r="R608"/>
      <c r="S608"/>
      <c r="T608"/>
      <c r="U608"/>
      <c r="V608"/>
      <c r="W608" s="138"/>
      <c r="X608" s="138"/>
      <c r="Y608"/>
      <c r="Z608"/>
    </row>
    <row r="609" spans="1:26" x14ac:dyDescent="0.2">
      <c r="A609"/>
      <c r="B609"/>
      <c r="C609"/>
      <c r="D609"/>
      <c r="E609"/>
      <c r="F609"/>
      <c r="G609"/>
      <c r="H609"/>
      <c r="I609" s="138"/>
      <c r="J609"/>
      <c r="K609"/>
      <c r="L609"/>
      <c r="M609"/>
      <c r="N609"/>
      <c r="O609"/>
      <c r="P609"/>
      <c r="Q609"/>
      <c r="R609"/>
      <c r="S609"/>
      <c r="T609"/>
      <c r="U609"/>
      <c r="V609"/>
      <c r="W609" s="138"/>
      <c r="X609" s="138"/>
      <c r="Y609"/>
      <c r="Z609"/>
    </row>
    <row r="610" spans="1:26" x14ac:dyDescent="0.2">
      <c r="A610"/>
      <c r="B610"/>
      <c r="C610"/>
      <c r="D610"/>
      <c r="E610"/>
      <c r="F610"/>
      <c r="G610"/>
      <c r="H610"/>
      <c r="I610" s="138"/>
      <c r="J610"/>
      <c r="K610"/>
      <c r="L610"/>
      <c r="M610"/>
      <c r="N610"/>
      <c r="O610"/>
      <c r="P610"/>
      <c r="Q610"/>
      <c r="R610"/>
      <c r="S610"/>
      <c r="T610"/>
      <c r="U610"/>
      <c r="V610"/>
      <c r="W610" s="138"/>
      <c r="X610" s="138"/>
      <c r="Y610"/>
      <c r="Z610"/>
    </row>
    <row r="611" spans="1:26" x14ac:dyDescent="0.2">
      <c r="A611"/>
      <c r="B611"/>
      <c r="C611"/>
      <c r="D611"/>
      <c r="E611"/>
      <c r="F611"/>
      <c r="G611"/>
      <c r="H611"/>
      <c r="I611" s="138"/>
      <c r="J611"/>
      <c r="K611"/>
      <c r="L611"/>
      <c r="M611"/>
      <c r="N611"/>
      <c r="O611"/>
      <c r="P611"/>
      <c r="Q611"/>
      <c r="R611"/>
      <c r="S611"/>
      <c r="T611"/>
      <c r="U611"/>
      <c r="V611"/>
      <c r="W611" s="138"/>
      <c r="X611" s="138"/>
      <c r="Y611"/>
      <c r="Z611"/>
    </row>
    <row r="612" spans="1:26" x14ac:dyDescent="0.2">
      <c r="A612"/>
      <c r="B612"/>
      <c r="C612"/>
      <c r="D612"/>
      <c r="E612"/>
      <c r="F612"/>
      <c r="G612"/>
      <c r="H612"/>
      <c r="I612" s="138"/>
      <c r="J612"/>
      <c r="K612"/>
      <c r="L612"/>
      <c r="M612"/>
      <c r="N612"/>
      <c r="O612"/>
      <c r="P612"/>
      <c r="Q612"/>
      <c r="R612"/>
      <c r="S612"/>
      <c r="T612"/>
      <c r="U612"/>
      <c r="V612"/>
      <c r="W612" s="138"/>
      <c r="X612" s="138"/>
      <c r="Y612"/>
      <c r="Z612"/>
    </row>
    <row r="613" spans="1:26" x14ac:dyDescent="0.2">
      <c r="A613"/>
      <c r="B613"/>
      <c r="C613"/>
      <c r="D613"/>
      <c r="E613"/>
      <c r="F613"/>
      <c r="G613"/>
      <c r="H613"/>
      <c r="I613" s="138"/>
      <c r="J613"/>
      <c r="K613"/>
      <c r="L613"/>
      <c r="M613"/>
      <c r="N613"/>
      <c r="O613"/>
      <c r="P613"/>
      <c r="Q613"/>
      <c r="R613"/>
      <c r="S613"/>
      <c r="T613"/>
      <c r="U613"/>
      <c r="V613"/>
      <c r="W613" s="138"/>
      <c r="X613" s="138"/>
      <c r="Y613"/>
      <c r="Z613"/>
    </row>
    <row r="614" spans="1:26" x14ac:dyDescent="0.2">
      <c r="A614"/>
      <c r="B614"/>
      <c r="C614"/>
      <c r="D614"/>
      <c r="E614"/>
      <c r="F614"/>
      <c r="G614"/>
      <c r="H614"/>
      <c r="I614" s="138"/>
      <c r="J614"/>
      <c r="K614"/>
      <c r="L614"/>
      <c r="M614"/>
      <c r="N614"/>
      <c r="O614"/>
      <c r="P614"/>
      <c r="Q614"/>
      <c r="R614"/>
      <c r="S614"/>
      <c r="T614"/>
      <c r="U614"/>
      <c r="V614"/>
      <c r="W614" s="138"/>
      <c r="X614" s="138"/>
      <c r="Y614"/>
      <c r="Z614"/>
    </row>
    <row r="615" spans="1:26" x14ac:dyDescent="0.2">
      <c r="A615"/>
      <c r="B615"/>
      <c r="C615"/>
      <c r="D615"/>
      <c r="E615"/>
      <c r="F615"/>
      <c r="G615"/>
      <c r="H615"/>
      <c r="I615" s="138"/>
      <c r="J615"/>
      <c r="K615"/>
      <c r="L615"/>
      <c r="M615"/>
      <c r="N615"/>
      <c r="O615"/>
      <c r="P615"/>
      <c r="Q615"/>
      <c r="R615"/>
      <c r="S615"/>
      <c r="T615"/>
      <c r="U615"/>
      <c r="V615"/>
      <c r="W615" s="138"/>
      <c r="X615" s="138"/>
      <c r="Y615"/>
      <c r="Z615"/>
    </row>
    <row r="616" spans="1:26" x14ac:dyDescent="0.2">
      <c r="A616"/>
      <c r="B616"/>
      <c r="C616"/>
      <c r="D616"/>
      <c r="E616"/>
      <c r="F616"/>
      <c r="G616"/>
      <c r="H616"/>
      <c r="I616" s="138"/>
      <c r="J616"/>
      <c r="K616"/>
      <c r="L616"/>
      <c r="M616"/>
      <c r="N616"/>
      <c r="O616"/>
      <c r="P616"/>
      <c r="Q616"/>
      <c r="R616"/>
      <c r="S616"/>
      <c r="T616"/>
      <c r="U616"/>
      <c r="V616"/>
      <c r="W616" s="138"/>
      <c r="X616" s="138"/>
      <c r="Y616"/>
      <c r="Z616"/>
    </row>
    <row r="617" spans="1:26" x14ac:dyDescent="0.2">
      <c r="A617"/>
      <c r="B617"/>
      <c r="C617"/>
      <c r="D617"/>
      <c r="E617"/>
      <c r="F617"/>
      <c r="G617"/>
      <c r="H617"/>
      <c r="I617" s="138"/>
      <c r="J617"/>
      <c r="K617"/>
      <c r="L617"/>
      <c r="M617"/>
      <c r="N617"/>
      <c r="O617"/>
      <c r="P617"/>
      <c r="Q617"/>
      <c r="R617"/>
      <c r="S617"/>
      <c r="T617"/>
      <c r="U617"/>
      <c r="V617"/>
      <c r="W617" s="138"/>
      <c r="X617" s="138"/>
      <c r="Y617"/>
      <c r="Z617"/>
    </row>
    <row r="618" spans="1:26" x14ac:dyDescent="0.2">
      <c r="A618"/>
      <c r="B618"/>
      <c r="C618"/>
      <c r="D618"/>
      <c r="E618"/>
      <c r="F618"/>
      <c r="G618"/>
      <c r="H618"/>
      <c r="I618" s="138"/>
      <c r="J618"/>
      <c r="K618"/>
      <c r="L618"/>
      <c r="M618"/>
      <c r="N618"/>
      <c r="O618"/>
      <c r="P618"/>
      <c r="Q618"/>
      <c r="R618"/>
      <c r="S618"/>
      <c r="T618"/>
      <c r="U618"/>
      <c r="V618"/>
      <c r="W618" s="138"/>
      <c r="X618" s="138"/>
      <c r="Y618"/>
      <c r="Z618"/>
    </row>
    <row r="619" spans="1:26" x14ac:dyDescent="0.2">
      <c r="A619"/>
      <c r="B619"/>
      <c r="C619"/>
      <c r="D619"/>
      <c r="E619"/>
      <c r="F619"/>
      <c r="G619"/>
      <c r="H619"/>
      <c r="I619" s="138"/>
      <c r="J619"/>
      <c r="K619"/>
      <c r="L619"/>
      <c r="M619"/>
      <c r="N619"/>
      <c r="O619"/>
      <c r="P619"/>
      <c r="Q619"/>
      <c r="R619"/>
      <c r="S619"/>
      <c r="T619"/>
      <c r="U619"/>
      <c r="V619"/>
      <c r="W619" s="138"/>
      <c r="X619" s="138"/>
      <c r="Y619"/>
      <c r="Z619"/>
    </row>
    <row r="620" spans="1:26" x14ac:dyDescent="0.2">
      <c r="A620"/>
      <c r="B620"/>
      <c r="C620"/>
      <c r="D620"/>
      <c r="E620"/>
      <c r="F620"/>
      <c r="G620"/>
      <c r="H620"/>
      <c r="I620" s="138"/>
      <c r="J620"/>
      <c r="K620"/>
      <c r="L620"/>
      <c r="M620"/>
      <c r="N620"/>
      <c r="O620"/>
      <c r="P620"/>
      <c r="Q620"/>
      <c r="R620"/>
      <c r="S620"/>
      <c r="T620"/>
      <c r="U620"/>
      <c r="V620"/>
      <c r="W620" s="138"/>
      <c r="X620" s="138"/>
      <c r="Y620"/>
      <c r="Z620"/>
    </row>
    <row r="621" spans="1:26" x14ac:dyDescent="0.2">
      <c r="A621"/>
      <c r="B621"/>
      <c r="C621"/>
      <c r="D621"/>
      <c r="E621"/>
      <c r="F621"/>
      <c r="G621"/>
      <c r="H621"/>
      <c r="I621" s="138"/>
      <c r="J621"/>
      <c r="K621"/>
      <c r="L621"/>
      <c r="M621"/>
      <c r="N621"/>
      <c r="O621"/>
      <c r="P621"/>
      <c r="Q621"/>
      <c r="R621"/>
      <c r="S621"/>
      <c r="T621"/>
      <c r="U621"/>
      <c r="V621"/>
      <c r="W621" s="138"/>
      <c r="X621" s="138"/>
      <c r="Y621"/>
      <c r="Z621"/>
    </row>
    <row r="622" spans="1:26" x14ac:dyDescent="0.2">
      <c r="A622"/>
      <c r="B622"/>
      <c r="C622"/>
      <c r="D622"/>
      <c r="E622"/>
      <c r="F622"/>
      <c r="G622"/>
      <c r="H622"/>
      <c r="I622" s="138"/>
      <c r="J622"/>
      <c r="K622"/>
      <c r="L622"/>
      <c r="M622"/>
      <c r="N622"/>
      <c r="O622"/>
      <c r="P622"/>
      <c r="Q622"/>
      <c r="R622"/>
      <c r="S622"/>
      <c r="T622"/>
      <c r="U622"/>
      <c r="V622"/>
      <c r="W622" s="138"/>
      <c r="X622" s="138"/>
      <c r="Y622"/>
      <c r="Z622"/>
    </row>
    <row r="623" spans="1:26" x14ac:dyDescent="0.2">
      <c r="A623"/>
      <c r="B623"/>
      <c r="C623"/>
      <c r="D623"/>
      <c r="E623"/>
      <c r="F623"/>
      <c r="G623"/>
      <c r="H623"/>
      <c r="I623" s="138"/>
      <c r="J623"/>
      <c r="K623"/>
      <c r="L623"/>
      <c r="M623"/>
      <c r="N623"/>
      <c r="O623"/>
      <c r="P623"/>
      <c r="Q623"/>
      <c r="R623"/>
      <c r="S623"/>
      <c r="T623"/>
      <c r="U623"/>
      <c r="V623"/>
      <c r="W623" s="138"/>
      <c r="X623" s="138"/>
      <c r="Y623"/>
      <c r="Z623"/>
    </row>
    <row r="624" spans="1:26" x14ac:dyDescent="0.2">
      <c r="A624"/>
      <c r="B624"/>
      <c r="C624"/>
      <c r="D624"/>
      <c r="E624"/>
      <c r="F624"/>
      <c r="G624"/>
      <c r="H624"/>
      <c r="I624" s="138"/>
      <c r="J624"/>
      <c r="K624"/>
      <c r="L624"/>
      <c r="M624"/>
      <c r="N624"/>
      <c r="O624"/>
      <c r="P624"/>
      <c r="Q624"/>
      <c r="R624"/>
      <c r="S624"/>
      <c r="T624"/>
      <c r="U624"/>
      <c r="V624"/>
      <c r="W624" s="138"/>
      <c r="X624" s="138"/>
      <c r="Y624"/>
      <c r="Z624"/>
    </row>
    <row r="625" spans="1:26" x14ac:dyDescent="0.2">
      <c r="A625"/>
      <c r="B625"/>
      <c r="C625"/>
      <c r="D625"/>
      <c r="E625"/>
      <c r="F625"/>
      <c r="G625"/>
      <c r="H625"/>
      <c r="I625" s="138"/>
      <c r="J625"/>
      <c r="K625"/>
      <c r="L625"/>
      <c r="M625"/>
      <c r="N625"/>
      <c r="O625"/>
      <c r="P625"/>
      <c r="Q625"/>
      <c r="R625"/>
      <c r="S625"/>
      <c r="T625"/>
      <c r="U625"/>
      <c r="V625"/>
      <c r="W625" s="138"/>
      <c r="X625" s="138"/>
      <c r="Y625"/>
      <c r="Z625"/>
    </row>
    <row r="626" spans="1:26" x14ac:dyDescent="0.2">
      <c r="A626"/>
      <c r="B626"/>
      <c r="C626"/>
      <c r="D626"/>
      <c r="E626"/>
      <c r="F626"/>
      <c r="G626"/>
      <c r="H626"/>
      <c r="I626" s="138"/>
      <c r="J626"/>
      <c r="K626"/>
      <c r="L626"/>
      <c r="M626"/>
      <c r="N626"/>
      <c r="O626"/>
      <c r="P626"/>
      <c r="Q626"/>
      <c r="R626"/>
      <c r="S626"/>
      <c r="T626"/>
      <c r="U626"/>
      <c r="V626"/>
      <c r="W626" s="138"/>
      <c r="X626" s="138"/>
      <c r="Y626"/>
      <c r="Z626"/>
    </row>
    <row r="627" spans="1:26" x14ac:dyDescent="0.2">
      <c r="A627"/>
      <c r="B627"/>
      <c r="C627"/>
      <c r="D627"/>
      <c r="E627"/>
      <c r="F627"/>
      <c r="G627"/>
      <c r="H627"/>
      <c r="I627" s="138"/>
      <c r="J627"/>
      <c r="K627"/>
      <c r="L627"/>
      <c r="M627"/>
      <c r="N627"/>
      <c r="O627"/>
      <c r="P627"/>
      <c r="Q627"/>
      <c r="R627"/>
      <c r="S627"/>
      <c r="T627"/>
      <c r="U627"/>
      <c r="V627"/>
      <c r="W627" s="138"/>
      <c r="X627" s="138"/>
      <c r="Y627"/>
      <c r="Z627"/>
    </row>
    <row r="628" spans="1:26" x14ac:dyDescent="0.2">
      <c r="A628"/>
      <c r="B628"/>
      <c r="C628"/>
      <c r="D628"/>
      <c r="E628"/>
      <c r="F628"/>
      <c r="G628"/>
      <c r="H628"/>
      <c r="I628" s="138"/>
      <c r="J628"/>
      <c r="K628"/>
      <c r="L628"/>
      <c r="M628"/>
      <c r="N628"/>
      <c r="O628"/>
      <c r="P628"/>
      <c r="Q628"/>
      <c r="R628"/>
      <c r="S628"/>
      <c r="T628"/>
      <c r="U628"/>
      <c r="V628"/>
      <c r="W628" s="138"/>
      <c r="X628" s="138"/>
      <c r="Y628"/>
      <c r="Z628"/>
    </row>
    <row r="629" spans="1:26" x14ac:dyDescent="0.2">
      <c r="A629"/>
      <c r="B629"/>
      <c r="C629"/>
      <c r="D629"/>
      <c r="E629"/>
      <c r="F629"/>
      <c r="G629"/>
      <c r="H629"/>
      <c r="I629" s="138"/>
      <c r="J629"/>
      <c r="K629"/>
      <c r="L629"/>
      <c r="M629"/>
      <c r="N629"/>
      <c r="O629"/>
      <c r="P629"/>
      <c r="Q629"/>
      <c r="R629"/>
      <c r="S629"/>
      <c r="T629"/>
      <c r="U629"/>
      <c r="V629"/>
      <c r="W629" s="138"/>
      <c r="X629" s="138"/>
      <c r="Y629"/>
      <c r="Z629"/>
    </row>
    <row r="630" spans="1:26" x14ac:dyDescent="0.2">
      <c r="A630"/>
      <c r="B630"/>
      <c r="C630"/>
      <c r="D630"/>
      <c r="E630"/>
      <c r="F630"/>
      <c r="G630"/>
      <c r="H630"/>
      <c r="I630" s="138"/>
      <c r="J630"/>
      <c r="K630"/>
      <c r="L630"/>
      <c r="M630"/>
      <c r="N630"/>
      <c r="O630"/>
      <c r="P630"/>
      <c r="Q630"/>
      <c r="R630"/>
      <c r="S630"/>
      <c r="T630"/>
      <c r="U630"/>
      <c r="V630"/>
      <c r="W630" s="138"/>
      <c r="X630" s="138"/>
      <c r="Y630"/>
      <c r="Z630"/>
    </row>
    <row r="631" spans="1:26" x14ac:dyDescent="0.2">
      <c r="A631"/>
      <c r="B631"/>
      <c r="C631"/>
      <c r="D631"/>
      <c r="E631"/>
      <c r="F631"/>
      <c r="G631"/>
      <c r="H631"/>
      <c r="I631" s="138"/>
      <c r="J631"/>
      <c r="K631"/>
      <c r="L631"/>
      <c r="M631"/>
      <c r="N631"/>
      <c r="O631"/>
      <c r="P631"/>
      <c r="Q631"/>
      <c r="R631"/>
      <c r="S631"/>
      <c r="T631"/>
      <c r="U631"/>
      <c r="V631"/>
      <c r="W631" s="138"/>
      <c r="X631" s="138"/>
      <c r="Y631"/>
      <c r="Z631"/>
    </row>
    <row r="632" spans="1:26" x14ac:dyDescent="0.2">
      <c r="A632"/>
      <c r="B632"/>
      <c r="C632"/>
      <c r="D632"/>
      <c r="E632"/>
      <c r="F632"/>
      <c r="G632"/>
      <c r="H632"/>
      <c r="I632" s="138"/>
      <c r="J632"/>
      <c r="K632"/>
      <c r="L632"/>
      <c r="M632"/>
      <c r="N632"/>
      <c r="O632"/>
      <c r="P632"/>
      <c r="Q632"/>
      <c r="R632"/>
      <c r="S632"/>
      <c r="T632"/>
      <c r="U632"/>
      <c r="V632"/>
      <c r="W632" s="138"/>
      <c r="X632" s="138"/>
      <c r="Y632"/>
      <c r="Z632"/>
    </row>
    <row r="633" spans="1:26" x14ac:dyDescent="0.2">
      <c r="A633"/>
      <c r="B633"/>
      <c r="C633"/>
      <c r="D633"/>
      <c r="E633"/>
      <c r="F633"/>
      <c r="G633"/>
      <c r="H633"/>
      <c r="I633" s="138"/>
      <c r="J633"/>
      <c r="K633"/>
      <c r="L633"/>
      <c r="M633"/>
      <c r="N633"/>
      <c r="O633"/>
      <c r="P633"/>
      <c r="Q633"/>
      <c r="R633"/>
      <c r="S633"/>
      <c r="T633"/>
      <c r="U633"/>
      <c r="V633"/>
      <c r="W633" s="138"/>
      <c r="X633" s="138"/>
      <c r="Y633"/>
      <c r="Z633"/>
    </row>
    <row r="634" spans="1:26" x14ac:dyDescent="0.2">
      <c r="A634"/>
      <c r="B634"/>
      <c r="C634"/>
      <c r="D634"/>
      <c r="E634"/>
      <c r="F634"/>
      <c r="G634"/>
      <c r="H634"/>
      <c r="I634" s="138"/>
      <c r="J634"/>
      <c r="K634"/>
      <c r="L634"/>
      <c r="M634"/>
      <c r="N634"/>
      <c r="O634"/>
      <c r="P634"/>
      <c r="Q634"/>
      <c r="R634"/>
      <c r="S634"/>
      <c r="T634"/>
      <c r="U634"/>
      <c r="V634"/>
      <c r="W634" s="138"/>
      <c r="X634" s="138"/>
      <c r="Y634"/>
      <c r="Z634"/>
    </row>
    <row r="635" spans="1:26" x14ac:dyDescent="0.2">
      <c r="A635"/>
      <c r="B635"/>
      <c r="C635"/>
      <c r="D635"/>
      <c r="E635"/>
      <c r="F635"/>
      <c r="G635"/>
      <c r="H635"/>
      <c r="I635" s="138"/>
      <c r="J635"/>
      <c r="K635"/>
      <c r="L635"/>
      <c r="M635"/>
      <c r="N635"/>
      <c r="O635"/>
      <c r="P635"/>
      <c r="Q635"/>
      <c r="R635"/>
      <c r="S635"/>
      <c r="T635"/>
      <c r="U635"/>
      <c r="V635"/>
      <c r="W635" s="138"/>
      <c r="X635" s="138"/>
      <c r="Y635"/>
      <c r="Z635"/>
    </row>
    <row r="636" spans="1:26" x14ac:dyDescent="0.2">
      <c r="A636"/>
      <c r="B636"/>
      <c r="C636"/>
      <c r="D636"/>
      <c r="E636"/>
      <c r="F636"/>
      <c r="G636"/>
      <c r="H636"/>
      <c r="I636" s="138"/>
      <c r="J636"/>
      <c r="K636"/>
      <c r="L636"/>
      <c r="M636"/>
      <c r="N636"/>
      <c r="O636"/>
      <c r="P636"/>
      <c r="Q636"/>
      <c r="R636"/>
      <c r="S636"/>
      <c r="T636"/>
      <c r="U636"/>
      <c r="V636"/>
      <c r="W636" s="138"/>
      <c r="X636" s="138"/>
      <c r="Y636"/>
      <c r="Z636"/>
    </row>
    <row r="637" spans="1:26" x14ac:dyDescent="0.2">
      <c r="A637"/>
      <c r="B637"/>
      <c r="C637"/>
      <c r="D637"/>
      <c r="E637"/>
      <c r="F637"/>
      <c r="G637"/>
      <c r="H637"/>
      <c r="I637" s="138"/>
      <c r="J637"/>
      <c r="K637"/>
      <c r="L637"/>
      <c r="M637"/>
      <c r="N637"/>
      <c r="O637"/>
      <c r="P637"/>
      <c r="Q637"/>
      <c r="R637"/>
      <c r="S637"/>
      <c r="T637"/>
      <c r="U637"/>
      <c r="V637"/>
      <c r="W637" s="138"/>
      <c r="X637" s="138"/>
      <c r="Y637"/>
      <c r="Z637"/>
    </row>
    <row r="638" spans="1:26" x14ac:dyDescent="0.2">
      <c r="A638"/>
      <c r="B638"/>
      <c r="C638"/>
      <c r="D638"/>
      <c r="E638"/>
      <c r="F638"/>
      <c r="G638"/>
      <c r="H638"/>
      <c r="I638" s="138"/>
      <c r="J638"/>
      <c r="K638"/>
      <c r="L638"/>
      <c r="M638"/>
      <c r="N638"/>
      <c r="O638"/>
      <c r="P638"/>
      <c r="Q638"/>
      <c r="R638"/>
      <c r="S638"/>
      <c r="T638"/>
      <c r="U638"/>
      <c r="V638"/>
      <c r="W638" s="138"/>
      <c r="X638" s="138"/>
      <c r="Y638"/>
      <c r="Z638"/>
    </row>
    <row r="639" spans="1:26" x14ac:dyDescent="0.2">
      <c r="A639"/>
      <c r="B639"/>
      <c r="C639"/>
      <c r="D639"/>
      <c r="E639"/>
      <c r="F639"/>
      <c r="G639"/>
      <c r="H639"/>
      <c r="I639" s="138"/>
      <c r="J639"/>
      <c r="K639"/>
      <c r="L639"/>
      <c r="M639"/>
      <c r="N639"/>
      <c r="O639"/>
      <c r="P639"/>
      <c r="Q639"/>
      <c r="R639"/>
      <c r="S639"/>
      <c r="T639"/>
      <c r="U639"/>
      <c r="V639"/>
      <c r="W639" s="138"/>
      <c r="X639" s="138"/>
      <c r="Y639"/>
      <c r="Z639"/>
    </row>
    <row r="640" spans="1:26" x14ac:dyDescent="0.2">
      <c r="A640"/>
      <c r="B640"/>
      <c r="C640"/>
      <c r="D640"/>
      <c r="E640"/>
      <c r="F640"/>
      <c r="G640"/>
      <c r="H640"/>
      <c r="I640" s="138"/>
      <c r="J640"/>
      <c r="K640"/>
      <c r="L640"/>
      <c r="M640"/>
      <c r="N640"/>
      <c r="O640"/>
      <c r="P640"/>
      <c r="Q640"/>
      <c r="R640"/>
      <c r="S640"/>
      <c r="T640"/>
      <c r="U640"/>
      <c r="V640"/>
      <c r="W640" s="138"/>
      <c r="X640" s="138"/>
      <c r="Y640"/>
      <c r="Z640"/>
    </row>
    <row r="641" spans="1:26" x14ac:dyDescent="0.2">
      <c r="A641"/>
      <c r="B641"/>
      <c r="C641"/>
      <c r="D641"/>
      <c r="E641"/>
      <c r="F641"/>
      <c r="G641"/>
      <c r="H641"/>
      <c r="I641" s="138"/>
      <c r="J641"/>
      <c r="K641"/>
      <c r="L641"/>
      <c r="M641"/>
      <c r="N641"/>
      <c r="O641"/>
      <c r="P641"/>
      <c r="Q641"/>
      <c r="R641"/>
      <c r="S641"/>
      <c r="T641"/>
      <c r="U641"/>
      <c r="V641"/>
      <c r="W641" s="138"/>
      <c r="X641" s="138"/>
      <c r="Y641"/>
      <c r="Z641"/>
    </row>
    <row r="642" spans="1:26" x14ac:dyDescent="0.2">
      <c r="A642"/>
      <c r="B642"/>
      <c r="C642"/>
      <c r="D642"/>
      <c r="E642"/>
      <c r="F642"/>
      <c r="G642"/>
      <c r="H642"/>
      <c r="I642" s="138"/>
      <c r="J642"/>
      <c r="K642"/>
      <c r="L642"/>
      <c r="M642"/>
      <c r="N642"/>
      <c r="O642"/>
      <c r="P642"/>
      <c r="Q642"/>
      <c r="R642"/>
      <c r="S642"/>
      <c r="T642"/>
      <c r="U642"/>
      <c r="V642"/>
      <c r="W642" s="138"/>
      <c r="X642" s="138"/>
      <c r="Y642"/>
      <c r="Z642"/>
    </row>
    <row r="643" spans="1:26" x14ac:dyDescent="0.2">
      <c r="A643"/>
      <c r="B643"/>
      <c r="C643"/>
      <c r="D643"/>
      <c r="E643"/>
      <c r="F643"/>
      <c r="G643"/>
      <c r="H643"/>
      <c r="I643" s="138"/>
      <c r="J643"/>
      <c r="K643"/>
      <c r="L643"/>
      <c r="M643"/>
      <c r="N643"/>
      <c r="O643"/>
      <c r="P643"/>
      <c r="Q643"/>
      <c r="R643"/>
      <c r="S643"/>
      <c r="T643"/>
      <c r="U643"/>
      <c r="V643"/>
      <c r="W643" s="138"/>
      <c r="X643" s="138"/>
      <c r="Y643"/>
      <c r="Z643"/>
    </row>
    <row r="644" spans="1:26" x14ac:dyDescent="0.2">
      <c r="A644"/>
      <c r="B644"/>
      <c r="C644"/>
      <c r="D644"/>
      <c r="E644"/>
      <c r="F644"/>
      <c r="G644"/>
      <c r="H644"/>
      <c r="I644" s="138"/>
      <c r="J644"/>
      <c r="K644"/>
      <c r="L644"/>
      <c r="M644"/>
      <c r="N644"/>
      <c r="O644"/>
      <c r="P644"/>
      <c r="Q644"/>
      <c r="R644"/>
      <c r="S644"/>
      <c r="T644"/>
      <c r="U644"/>
      <c r="V644"/>
      <c r="W644" s="138"/>
      <c r="X644" s="138"/>
      <c r="Y644"/>
      <c r="Z644"/>
    </row>
    <row r="645" spans="1:26" x14ac:dyDescent="0.2">
      <c r="A645"/>
      <c r="B645"/>
      <c r="C645"/>
      <c r="D645"/>
      <c r="E645"/>
      <c r="F645"/>
      <c r="G645"/>
      <c r="H645"/>
      <c r="I645" s="138"/>
      <c r="J645"/>
      <c r="K645"/>
      <c r="L645"/>
      <c r="M645"/>
      <c r="N645"/>
      <c r="O645"/>
      <c r="P645"/>
      <c r="Q645"/>
      <c r="R645"/>
      <c r="S645"/>
      <c r="T645"/>
      <c r="U645"/>
      <c r="V645"/>
      <c r="W645" s="138"/>
      <c r="X645" s="138"/>
      <c r="Y645"/>
      <c r="Z645"/>
    </row>
    <row r="646" spans="1:26" x14ac:dyDescent="0.2">
      <c r="A646"/>
      <c r="B646"/>
      <c r="C646"/>
      <c r="D646"/>
      <c r="E646"/>
      <c r="F646"/>
      <c r="G646"/>
      <c r="H646"/>
      <c r="I646" s="138"/>
      <c r="J646"/>
      <c r="K646"/>
      <c r="L646"/>
      <c r="M646"/>
      <c r="N646"/>
      <c r="O646"/>
      <c r="P646"/>
      <c r="Q646"/>
      <c r="R646"/>
      <c r="S646"/>
      <c r="T646"/>
      <c r="U646"/>
      <c r="V646"/>
      <c r="W646" s="138"/>
      <c r="X646" s="138"/>
      <c r="Y646"/>
      <c r="Z646"/>
    </row>
    <row r="647" spans="1:26" x14ac:dyDescent="0.2">
      <c r="A647"/>
      <c r="B647"/>
      <c r="C647"/>
      <c r="D647"/>
      <c r="E647"/>
      <c r="F647"/>
      <c r="G647"/>
      <c r="H647"/>
      <c r="I647" s="138"/>
      <c r="J647"/>
      <c r="K647"/>
      <c r="L647"/>
      <c r="M647"/>
      <c r="N647"/>
      <c r="O647"/>
      <c r="P647"/>
      <c r="Q647"/>
      <c r="R647"/>
      <c r="S647"/>
      <c r="T647"/>
      <c r="U647"/>
      <c r="V647"/>
      <c r="W647" s="138"/>
      <c r="X647" s="138"/>
      <c r="Y647"/>
      <c r="Z647"/>
    </row>
    <row r="648" spans="1:26" x14ac:dyDescent="0.2">
      <c r="A648"/>
      <c r="B648"/>
      <c r="C648"/>
      <c r="D648"/>
      <c r="E648"/>
      <c r="F648"/>
      <c r="G648"/>
      <c r="H648"/>
      <c r="I648" s="138"/>
      <c r="J648"/>
      <c r="K648"/>
      <c r="L648"/>
      <c r="M648"/>
      <c r="N648"/>
      <c r="O648"/>
      <c r="P648"/>
      <c r="Q648"/>
      <c r="R648"/>
      <c r="S648"/>
      <c r="T648"/>
      <c r="U648"/>
      <c r="V648"/>
      <c r="W648" s="138"/>
      <c r="X648" s="138"/>
      <c r="Y648"/>
      <c r="Z648"/>
    </row>
    <row r="649" spans="1:26" x14ac:dyDescent="0.2">
      <c r="A649"/>
      <c r="B649"/>
      <c r="C649"/>
      <c r="D649"/>
      <c r="E649"/>
      <c r="F649"/>
      <c r="G649"/>
      <c r="H649"/>
      <c r="I649" s="138"/>
      <c r="J649"/>
      <c r="K649"/>
      <c r="L649"/>
      <c r="M649"/>
      <c r="N649"/>
      <c r="O649"/>
      <c r="P649"/>
      <c r="Q649"/>
      <c r="R649"/>
      <c r="S649"/>
      <c r="T649"/>
      <c r="U649"/>
      <c r="V649"/>
      <c r="W649" s="138"/>
      <c r="X649" s="138"/>
      <c r="Y649"/>
      <c r="Z649"/>
    </row>
    <row r="650" spans="1:26" x14ac:dyDescent="0.2">
      <c r="A650"/>
      <c r="B650"/>
      <c r="C650"/>
      <c r="D650"/>
      <c r="E650"/>
      <c r="F650"/>
      <c r="G650"/>
      <c r="H650"/>
      <c r="I650" s="138"/>
      <c r="J650"/>
      <c r="K650"/>
      <c r="L650"/>
      <c r="M650"/>
      <c r="N650"/>
      <c r="O650"/>
      <c r="P650"/>
      <c r="Q650"/>
      <c r="R650"/>
      <c r="S650"/>
      <c r="T650"/>
      <c r="U650"/>
      <c r="V650"/>
      <c r="W650" s="138"/>
      <c r="X650" s="138"/>
      <c r="Y650"/>
      <c r="Z650"/>
    </row>
    <row r="651" spans="1:26" x14ac:dyDescent="0.2">
      <c r="A651"/>
      <c r="B651"/>
      <c r="C651"/>
      <c r="D651"/>
      <c r="E651"/>
      <c r="F651"/>
      <c r="G651"/>
      <c r="H651"/>
      <c r="I651" s="138"/>
      <c r="J651"/>
      <c r="K651"/>
      <c r="L651"/>
      <c r="M651"/>
      <c r="N651"/>
      <c r="O651"/>
      <c r="P651"/>
      <c r="Q651"/>
      <c r="R651"/>
      <c r="S651"/>
      <c r="T651"/>
      <c r="U651"/>
      <c r="V651"/>
      <c r="W651" s="138"/>
      <c r="X651" s="138"/>
      <c r="Y651"/>
      <c r="Z651"/>
    </row>
    <row r="652" spans="1:26" x14ac:dyDescent="0.2">
      <c r="A652"/>
      <c r="B652"/>
      <c r="C652"/>
      <c r="D652"/>
      <c r="E652"/>
      <c r="F652"/>
      <c r="G652"/>
      <c r="H652"/>
      <c r="I652" s="138"/>
      <c r="J652"/>
      <c r="K652"/>
      <c r="L652"/>
      <c r="M652"/>
      <c r="N652"/>
      <c r="O652"/>
      <c r="P652"/>
      <c r="Q652"/>
      <c r="R652"/>
      <c r="S652"/>
      <c r="T652"/>
      <c r="U652"/>
      <c r="V652"/>
      <c r="W652" s="138"/>
      <c r="X652" s="138"/>
      <c r="Y652"/>
      <c r="Z652"/>
    </row>
    <row r="653" spans="1:26" x14ac:dyDescent="0.2">
      <c r="A653"/>
      <c r="B653"/>
      <c r="C653"/>
      <c r="D653"/>
      <c r="E653"/>
      <c r="F653"/>
      <c r="G653"/>
      <c r="H653"/>
      <c r="I653" s="138"/>
      <c r="J653"/>
      <c r="K653"/>
      <c r="L653"/>
      <c r="M653"/>
      <c r="N653"/>
      <c r="O653"/>
      <c r="P653"/>
      <c r="Q653"/>
      <c r="R653"/>
      <c r="S653"/>
      <c r="T653"/>
      <c r="U653"/>
      <c r="V653"/>
      <c r="W653" s="138"/>
      <c r="X653" s="138"/>
      <c r="Y653"/>
      <c r="Z653"/>
    </row>
    <row r="654" spans="1:26" x14ac:dyDescent="0.2">
      <c r="A654"/>
      <c r="B654"/>
      <c r="C654"/>
      <c r="D654"/>
      <c r="E654"/>
      <c r="F654"/>
      <c r="G654"/>
      <c r="H654"/>
      <c r="I654" s="138"/>
      <c r="J654"/>
      <c r="K654"/>
      <c r="L654"/>
      <c r="M654"/>
      <c r="N654"/>
      <c r="O654"/>
      <c r="P654"/>
      <c r="Q654"/>
      <c r="R654"/>
      <c r="S654"/>
      <c r="T654"/>
      <c r="U654"/>
      <c r="V654"/>
      <c r="W654" s="138"/>
      <c r="X654" s="138"/>
      <c r="Y654"/>
      <c r="Z654"/>
    </row>
    <row r="655" spans="1:26" x14ac:dyDescent="0.2">
      <c r="A655"/>
      <c r="B655"/>
      <c r="C655"/>
      <c r="D655"/>
      <c r="E655"/>
      <c r="F655"/>
      <c r="G655"/>
      <c r="H655"/>
      <c r="I655" s="138"/>
      <c r="J655"/>
      <c r="K655"/>
      <c r="L655"/>
      <c r="M655"/>
      <c r="N655"/>
      <c r="O655"/>
      <c r="P655"/>
      <c r="Q655"/>
      <c r="R655"/>
      <c r="S655"/>
      <c r="T655"/>
      <c r="U655"/>
      <c r="V655"/>
      <c r="W655" s="138"/>
      <c r="X655" s="138"/>
      <c r="Y655"/>
      <c r="Z655"/>
    </row>
    <row r="656" spans="1:26" x14ac:dyDescent="0.2">
      <c r="A656"/>
      <c r="B656"/>
      <c r="C656"/>
      <c r="D656"/>
      <c r="E656"/>
      <c r="F656"/>
      <c r="G656"/>
      <c r="H656"/>
      <c r="I656" s="138"/>
      <c r="J656"/>
      <c r="K656"/>
      <c r="L656"/>
      <c r="M656"/>
      <c r="N656"/>
      <c r="O656"/>
      <c r="P656"/>
      <c r="Q656"/>
      <c r="R656"/>
      <c r="S656"/>
      <c r="T656"/>
      <c r="U656"/>
      <c r="V656"/>
      <c r="W656" s="138"/>
      <c r="X656" s="138"/>
      <c r="Y656"/>
      <c r="Z656"/>
    </row>
    <row r="657" spans="1:26" x14ac:dyDescent="0.2">
      <c r="A657"/>
      <c r="B657"/>
      <c r="C657"/>
      <c r="D657"/>
      <c r="E657"/>
      <c r="F657"/>
      <c r="G657"/>
      <c r="H657"/>
      <c r="I657" s="138"/>
      <c r="J657"/>
      <c r="K657"/>
      <c r="L657"/>
      <c r="M657"/>
      <c r="N657"/>
      <c r="O657"/>
      <c r="P657"/>
      <c r="Q657"/>
      <c r="R657"/>
      <c r="S657"/>
      <c r="T657"/>
      <c r="U657"/>
      <c r="V657"/>
      <c r="W657" s="138"/>
      <c r="X657" s="138"/>
      <c r="Y657"/>
      <c r="Z657"/>
    </row>
    <row r="658" spans="1:26" x14ac:dyDescent="0.2">
      <c r="A658"/>
      <c r="B658"/>
      <c r="C658"/>
      <c r="D658"/>
      <c r="E658"/>
      <c r="F658"/>
      <c r="G658"/>
      <c r="H658"/>
      <c r="I658" s="138"/>
      <c r="J658"/>
      <c r="K658"/>
      <c r="L658"/>
      <c r="M658"/>
      <c r="N658"/>
      <c r="O658"/>
      <c r="P658"/>
      <c r="Q658"/>
      <c r="R658"/>
      <c r="S658"/>
      <c r="T658"/>
      <c r="U658"/>
      <c r="V658"/>
      <c r="W658" s="138"/>
      <c r="X658" s="138"/>
      <c r="Y658"/>
      <c r="Z658"/>
    </row>
    <row r="659" spans="1:26" x14ac:dyDescent="0.2">
      <c r="A659"/>
      <c r="B659"/>
      <c r="C659"/>
      <c r="D659"/>
      <c r="E659"/>
      <c r="F659"/>
      <c r="G659"/>
      <c r="H659"/>
      <c r="I659" s="138"/>
      <c r="J659"/>
      <c r="K659"/>
      <c r="L659"/>
      <c r="M659"/>
      <c r="N659"/>
      <c r="O659"/>
      <c r="P659"/>
      <c r="Q659"/>
      <c r="R659"/>
      <c r="S659"/>
      <c r="T659"/>
      <c r="U659"/>
      <c r="V659"/>
      <c r="W659" s="138"/>
      <c r="X659" s="138"/>
      <c r="Y659"/>
      <c r="Z659"/>
    </row>
    <row r="660" spans="1:26" x14ac:dyDescent="0.2">
      <c r="A660"/>
      <c r="B660"/>
      <c r="C660"/>
      <c r="D660"/>
      <c r="E660"/>
      <c r="F660"/>
      <c r="G660"/>
      <c r="H660"/>
      <c r="I660" s="138"/>
      <c r="J660"/>
      <c r="K660"/>
      <c r="L660"/>
      <c r="M660"/>
      <c r="N660"/>
      <c r="O660"/>
      <c r="P660"/>
      <c r="Q660"/>
      <c r="R660"/>
      <c r="S660"/>
      <c r="T660"/>
      <c r="U660"/>
      <c r="V660"/>
      <c r="W660" s="138"/>
      <c r="X660" s="138"/>
      <c r="Y660"/>
      <c r="Z660"/>
    </row>
    <row r="661" spans="1:26" x14ac:dyDescent="0.2">
      <c r="A661"/>
      <c r="B661"/>
      <c r="C661"/>
      <c r="D661"/>
      <c r="E661"/>
      <c r="F661"/>
      <c r="G661"/>
      <c r="H661"/>
      <c r="I661" s="138"/>
      <c r="J661"/>
      <c r="K661"/>
      <c r="L661"/>
      <c r="M661"/>
      <c r="N661"/>
      <c r="O661"/>
      <c r="P661"/>
      <c r="Q661"/>
      <c r="R661"/>
      <c r="S661"/>
      <c r="T661"/>
      <c r="U661"/>
      <c r="V661"/>
      <c r="W661" s="138"/>
      <c r="X661" s="138"/>
      <c r="Y661"/>
      <c r="Z661"/>
    </row>
    <row r="662" spans="1:26" x14ac:dyDescent="0.2">
      <c r="A662"/>
      <c r="B662"/>
      <c r="C662"/>
      <c r="D662"/>
      <c r="E662"/>
      <c r="F662"/>
      <c r="G662"/>
      <c r="H662"/>
      <c r="I662" s="138"/>
      <c r="J662"/>
      <c r="K662"/>
      <c r="L662"/>
      <c r="M662"/>
      <c r="N662"/>
      <c r="O662"/>
      <c r="P662"/>
      <c r="Q662"/>
      <c r="R662"/>
      <c r="S662"/>
      <c r="T662"/>
      <c r="U662"/>
      <c r="V662"/>
      <c r="W662" s="138"/>
      <c r="X662" s="138"/>
      <c r="Y662"/>
      <c r="Z662"/>
    </row>
    <row r="663" spans="1:26" x14ac:dyDescent="0.2">
      <c r="A663"/>
      <c r="B663"/>
      <c r="C663"/>
      <c r="D663"/>
      <c r="E663"/>
      <c r="F663"/>
      <c r="G663"/>
      <c r="H663"/>
      <c r="I663" s="138"/>
      <c r="J663"/>
      <c r="K663"/>
      <c r="L663"/>
      <c r="M663"/>
      <c r="N663"/>
      <c r="O663"/>
      <c r="P663"/>
      <c r="Q663"/>
      <c r="R663"/>
      <c r="S663"/>
      <c r="T663"/>
      <c r="U663"/>
      <c r="V663"/>
      <c r="W663" s="138"/>
      <c r="X663" s="138"/>
      <c r="Y663"/>
      <c r="Z663"/>
    </row>
    <row r="664" spans="1:26" x14ac:dyDescent="0.2">
      <c r="A664"/>
      <c r="B664"/>
      <c r="C664"/>
      <c r="D664"/>
      <c r="E664"/>
      <c r="F664"/>
      <c r="G664"/>
      <c r="H664"/>
      <c r="I664" s="138"/>
      <c r="J664"/>
      <c r="K664"/>
      <c r="L664"/>
      <c r="M664"/>
      <c r="N664"/>
      <c r="O664"/>
      <c r="P664"/>
      <c r="Q664"/>
      <c r="R664"/>
      <c r="S664"/>
      <c r="T664"/>
      <c r="U664"/>
      <c r="V664"/>
      <c r="W664" s="138"/>
      <c r="X664" s="138"/>
      <c r="Y664"/>
      <c r="Z664"/>
    </row>
    <row r="665" spans="1:26" x14ac:dyDescent="0.2">
      <c r="A665"/>
      <c r="B665"/>
      <c r="C665"/>
      <c r="D665"/>
      <c r="E665"/>
      <c r="F665"/>
      <c r="G665"/>
      <c r="H665"/>
      <c r="I665" s="138"/>
      <c r="J665"/>
      <c r="K665"/>
      <c r="L665"/>
      <c r="M665"/>
      <c r="N665"/>
      <c r="O665"/>
      <c r="P665"/>
      <c r="Q665"/>
      <c r="R665"/>
      <c r="S665"/>
      <c r="T665"/>
      <c r="U665"/>
      <c r="V665"/>
      <c r="W665" s="138"/>
      <c r="X665" s="138"/>
      <c r="Y665"/>
      <c r="Z665"/>
    </row>
    <row r="666" spans="1:26" x14ac:dyDescent="0.2">
      <c r="A666"/>
      <c r="B666"/>
      <c r="C666"/>
      <c r="D666"/>
      <c r="E666"/>
      <c r="F666"/>
      <c r="G666"/>
      <c r="H666"/>
      <c r="I666" s="138"/>
      <c r="J666"/>
      <c r="K666"/>
      <c r="L666"/>
      <c r="M666"/>
      <c r="N666"/>
      <c r="O666"/>
      <c r="P666"/>
      <c r="Q666"/>
      <c r="R666"/>
      <c r="S666"/>
      <c r="T666"/>
      <c r="U666"/>
      <c r="V666"/>
      <c r="W666" s="138"/>
      <c r="X666" s="138"/>
      <c r="Y666"/>
      <c r="Z666"/>
    </row>
    <row r="667" spans="1:26" x14ac:dyDescent="0.2">
      <c r="A667"/>
      <c r="B667"/>
      <c r="C667"/>
      <c r="D667"/>
      <c r="E667"/>
      <c r="F667"/>
      <c r="G667"/>
      <c r="H667"/>
      <c r="I667" s="138"/>
      <c r="J667"/>
      <c r="K667"/>
      <c r="L667"/>
      <c r="M667"/>
      <c r="N667"/>
      <c r="O667"/>
      <c r="P667"/>
      <c r="Q667"/>
      <c r="R667"/>
      <c r="S667"/>
      <c r="T667"/>
      <c r="U667"/>
      <c r="V667"/>
      <c r="W667" s="138"/>
      <c r="X667" s="138"/>
      <c r="Y667"/>
      <c r="Z667"/>
    </row>
    <row r="668" spans="1:26" x14ac:dyDescent="0.2">
      <c r="A668"/>
      <c r="B668"/>
      <c r="C668"/>
      <c r="D668"/>
      <c r="E668"/>
      <c r="F668"/>
      <c r="G668"/>
      <c r="H668"/>
      <c r="I668" s="138"/>
      <c r="J668"/>
      <c r="K668"/>
      <c r="L668"/>
      <c r="M668"/>
      <c r="N668"/>
      <c r="O668"/>
      <c r="P668"/>
      <c r="Q668"/>
      <c r="R668"/>
      <c r="S668"/>
      <c r="T668"/>
      <c r="U668"/>
      <c r="V668"/>
      <c r="W668" s="138"/>
      <c r="X668" s="138"/>
      <c r="Y668"/>
      <c r="Z668"/>
    </row>
    <row r="669" spans="1:26" x14ac:dyDescent="0.2">
      <c r="A669"/>
      <c r="B669"/>
      <c r="C669"/>
      <c r="D669"/>
      <c r="E669"/>
      <c r="F669"/>
      <c r="G669"/>
      <c r="H669"/>
      <c r="I669" s="138"/>
      <c r="J669"/>
      <c r="K669"/>
      <c r="L669"/>
      <c r="M669"/>
      <c r="N669"/>
      <c r="O669"/>
      <c r="P669"/>
      <c r="Q669"/>
      <c r="R669"/>
      <c r="S669"/>
      <c r="T669"/>
      <c r="U669"/>
      <c r="V669"/>
      <c r="W669" s="138"/>
      <c r="X669" s="138"/>
      <c r="Y669"/>
      <c r="Z669"/>
    </row>
    <row r="670" spans="1:26" x14ac:dyDescent="0.2">
      <c r="A670"/>
      <c r="B670"/>
      <c r="C670"/>
      <c r="D670"/>
      <c r="E670"/>
      <c r="F670"/>
      <c r="G670"/>
      <c r="H670"/>
      <c r="I670" s="138"/>
      <c r="J670"/>
      <c r="K670"/>
      <c r="L670"/>
      <c r="M670"/>
      <c r="N670"/>
      <c r="O670"/>
      <c r="P670"/>
      <c r="Q670"/>
      <c r="R670"/>
      <c r="S670"/>
      <c r="T670"/>
      <c r="U670"/>
      <c r="V670"/>
      <c r="W670" s="138"/>
      <c r="X670" s="138"/>
      <c r="Y670"/>
      <c r="Z670"/>
    </row>
    <row r="671" spans="1:26" x14ac:dyDescent="0.2">
      <c r="A671"/>
      <c r="B671"/>
      <c r="C671"/>
      <c r="D671"/>
      <c r="E671"/>
      <c r="F671"/>
      <c r="G671"/>
      <c r="H671"/>
      <c r="I671" s="138"/>
      <c r="J671"/>
      <c r="K671"/>
      <c r="L671"/>
      <c r="M671"/>
      <c r="N671"/>
      <c r="O671"/>
      <c r="P671"/>
      <c r="Q671"/>
      <c r="R671"/>
      <c r="S671"/>
      <c r="T671"/>
      <c r="U671"/>
      <c r="V671"/>
      <c r="W671" s="138"/>
      <c r="X671" s="138"/>
      <c r="Y671"/>
      <c r="Z671"/>
    </row>
    <row r="672" spans="1:26" x14ac:dyDescent="0.2">
      <c r="A672"/>
      <c r="B672"/>
      <c r="C672"/>
      <c r="D672"/>
      <c r="E672"/>
      <c r="F672"/>
      <c r="G672"/>
      <c r="H672"/>
      <c r="I672" s="138"/>
      <c r="J672"/>
      <c r="K672"/>
      <c r="L672"/>
      <c r="M672"/>
      <c r="N672"/>
      <c r="O672"/>
      <c r="P672"/>
      <c r="Q672"/>
      <c r="R672"/>
      <c r="S672"/>
      <c r="T672"/>
      <c r="U672"/>
      <c r="V672"/>
      <c r="W672" s="138"/>
      <c r="X672" s="138"/>
      <c r="Y672"/>
      <c r="Z672"/>
    </row>
    <row r="673" spans="1:26" x14ac:dyDescent="0.2">
      <c r="A673"/>
      <c r="B673"/>
      <c r="C673"/>
      <c r="D673"/>
      <c r="E673"/>
      <c r="F673"/>
      <c r="G673"/>
      <c r="H673"/>
      <c r="I673" s="138"/>
      <c r="J673"/>
      <c r="K673"/>
      <c r="L673"/>
      <c r="M673"/>
      <c r="N673"/>
      <c r="O673"/>
      <c r="P673"/>
      <c r="Q673"/>
      <c r="R673"/>
      <c r="S673"/>
      <c r="T673"/>
      <c r="U673"/>
      <c r="V673"/>
      <c r="W673" s="138"/>
      <c r="X673" s="138"/>
      <c r="Y673"/>
      <c r="Z673"/>
    </row>
    <row r="674" spans="1:26" x14ac:dyDescent="0.2">
      <c r="A674"/>
      <c r="B674"/>
      <c r="C674"/>
      <c r="D674"/>
      <c r="E674"/>
      <c r="F674"/>
      <c r="G674"/>
      <c r="H674"/>
      <c r="I674" s="138"/>
      <c r="J674"/>
      <c r="K674"/>
      <c r="L674"/>
      <c r="M674"/>
      <c r="N674"/>
      <c r="O674"/>
      <c r="P674"/>
      <c r="Q674"/>
      <c r="R674"/>
      <c r="S674"/>
      <c r="T674"/>
      <c r="U674"/>
      <c r="V674"/>
      <c r="W674" s="138"/>
      <c r="X674" s="138"/>
      <c r="Y674"/>
      <c r="Z674"/>
    </row>
    <row r="675" spans="1:26" x14ac:dyDescent="0.2">
      <c r="A675"/>
      <c r="B675"/>
      <c r="C675"/>
      <c r="D675"/>
      <c r="E675"/>
      <c r="F675"/>
      <c r="G675"/>
      <c r="H675"/>
      <c r="I675" s="138"/>
      <c r="J675"/>
      <c r="K675"/>
      <c r="L675"/>
      <c r="M675"/>
      <c r="N675"/>
      <c r="O675"/>
      <c r="P675"/>
      <c r="Q675"/>
      <c r="R675"/>
      <c r="S675"/>
      <c r="T675"/>
      <c r="U675"/>
      <c r="V675"/>
      <c r="W675" s="138"/>
      <c r="X675" s="138"/>
      <c r="Y675"/>
      <c r="Z675"/>
    </row>
    <row r="676" spans="1:26" x14ac:dyDescent="0.2">
      <c r="A676"/>
      <c r="B676"/>
      <c r="C676"/>
      <c r="D676"/>
      <c r="E676"/>
      <c r="F676"/>
      <c r="G676"/>
      <c r="H676"/>
      <c r="I676" s="138"/>
      <c r="J676"/>
      <c r="K676"/>
      <c r="L676"/>
      <c r="M676"/>
      <c r="N676"/>
      <c r="O676"/>
      <c r="P676"/>
      <c r="Q676"/>
      <c r="R676"/>
      <c r="S676"/>
      <c r="T676"/>
      <c r="U676"/>
      <c r="V676"/>
      <c r="W676" s="138"/>
      <c r="X676" s="138"/>
      <c r="Y676"/>
      <c r="Z676"/>
    </row>
    <row r="677" spans="1:26" x14ac:dyDescent="0.2">
      <c r="A677"/>
      <c r="B677"/>
      <c r="C677"/>
      <c r="D677"/>
      <c r="E677"/>
      <c r="F677"/>
      <c r="G677"/>
      <c r="H677"/>
      <c r="I677" s="138"/>
      <c r="J677"/>
      <c r="K677"/>
      <c r="L677"/>
      <c r="M677"/>
      <c r="N677"/>
      <c r="O677"/>
      <c r="P677"/>
      <c r="Q677"/>
      <c r="R677"/>
      <c r="S677"/>
      <c r="T677"/>
      <c r="U677"/>
      <c r="V677"/>
      <c r="W677" s="138"/>
      <c r="X677" s="138"/>
      <c r="Y677"/>
      <c r="Z677"/>
    </row>
    <row r="678" spans="1:26" x14ac:dyDescent="0.2">
      <c r="A678"/>
      <c r="B678"/>
      <c r="C678"/>
      <c r="D678"/>
      <c r="E678"/>
      <c r="F678"/>
      <c r="G678"/>
      <c r="H678"/>
      <c r="I678" s="138"/>
      <c r="J678"/>
      <c r="K678"/>
      <c r="L678"/>
      <c r="M678"/>
      <c r="N678"/>
      <c r="O678"/>
      <c r="P678"/>
      <c r="Q678"/>
      <c r="R678"/>
      <c r="S678"/>
      <c r="T678"/>
      <c r="U678"/>
      <c r="V678"/>
      <c r="W678" s="138"/>
      <c r="X678" s="138"/>
      <c r="Y678"/>
      <c r="Z678"/>
    </row>
    <row r="679" spans="1:26" x14ac:dyDescent="0.2">
      <c r="A679"/>
      <c r="B679"/>
      <c r="C679"/>
      <c r="D679"/>
      <c r="E679"/>
      <c r="F679"/>
      <c r="G679"/>
      <c r="H679"/>
      <c r="I679" s="138"/>
      <c r="J679"/>
      <c r="K679"/>
      <c r="L679"/>
      <c r="M679"/>
      <c r="N679"/>
      <c r="O679"/>
      <c r="P679"/>
      <c r="Q679"/>
      <c r="R679"/>
      <c r="S679"/>
      <c r="T679"/>
      <c r="U679"/>
      <c r="V679"/>
      <c r="W679" s="138"/>
      <c r="X679" s="138"/>
      <c r="Y679"/>
      <c r="Z679"/>
    </row>
    <row r="680" spans="1:26" x14ac:dyDescent="0.2">
      <c r="A680"/>
      <c r="B680"/>
      <c r="C680"/>
      <c r="D680"/>
      <c r="E680"/>
      <c r="F680"/>
      <c r="G680"/>
      <c r="H680"/>
      <c r="I680" s="138"/>
      <c r="J680"/>
      <c r="K680"/>
      <c r="L680"/>
      <c r="M680"/>
      <c r="N680"/>
      <c r="O680"/>
      <c r="P680"/>
      <c r="Q680"/>
      <c r="R680"/>
      <c r="S680"/>
      <c r="T680"/>
      <c r="U680"/>
      <c r="V680"/>
      <c r="W680" s="138"/>
      <c r="X680" s="138"/>
      <c r="Y680"/>
      <c r="Z680"/>
    </row>
    <row r="681" spans="1:26" x14ac:dyDescent="0.2">
      <c r="A681"/>
      <c r="B681"/>
      <c r="C681"/>
      <c r="D681"/>
      <c r="E681"/>
      <c r="F681"/>
      <c r="G681"/>
      <c r="H681"/>
      <c r="I681" s="138"/>
      <c r="J681"/>
      <c r="K681"/>
      <c r="L681"/>
      <c r="M681"/>
      <c r="N681"/>
      <c r="O681"/>
      <c r="P681"/>
      <c r="Q681"/>
      <c r="R681"/>
      <c r="S681"/>
      <c r="T681"/>
      <c r="U681"/>
      <c r="V681"/>
      <c r="W681" s="138"/>
      <c r="X681" s="138"/>
      <c r="Y681"/>
      <c r="Z681"/>
    </row>
    <row r="682" spans="1:26" x14ac:dyDescent="0.2">
      <c r="A682"/>
      <c r="B682"/>
      <c r="C682"/>
      <c r="D682"/>
      <c r="E682"/>
      <c r="F682"/>
      <c r="G682"/>
      <c r="H682"/>
      <c r="I682" s="138"/>
      <c r="J682"/>
      <c r="K682"/>
      <c r="L682"/>
      <c r="M682"/>
      <c r="N682"/>
      <c r="O682"/>
      <c r="P682"/>
      <c r="Q682"/>
      <c r="R682"/>
      <c r="S682"/>
      <c r="T682"/>
      <c r="U682"/>
      <c r="V682"/>
      <c r="W682" s="138"/>
      <c r="X682" s="138"/>
      <c r="Y682"/>
      <c r="Z682"/>
    </row>
    <row r="683" spans="1:26" x14ac:dyDescent="0.2">
      <c r="A683"/>
      <c r="B683"/>
      <c r="C683"/>
      <c r="D683"/>
      <c r="E683"/>
      <c r="F683"/>
      <c r="G683"/>
      <c r="H683"/>
      <c r="I683" s="138"/>
      <c r="J683"/>
      <c r="K683"/>
      <c r="L683"/>
      <c r="M683"/>
      <c r="N683"/>
      <c r="O683"/>
      <c r="P683"/>
      <c r="Q683"/>
      <c r="R683"/>
      <c r="S683"/>
      <c r="T683"/>
      <c r="U683"/>
      <c r="V683"/>
      <c r="W683" s="138"/>
      <c r="X683" s="138"/>
      <c r="Y683"/>
      <c r="Z683"/>
    </row>
    <row r="684" spans="1:26" x14ac:dyDescent="0.2">
      <c r="A684"/>
      <c r="B684"/>
      <c r="C684"/>
      <c r="D684"/>
      <c r="E684"/>
      <c r="F684"/>
      <c r="G684"/>
      <c r="H684"/>
      <c r="I684" s="138"/>
      <c r="J684"/>
      <c r="K684"/>
      <c r="L684"/>
      <c r="M684"/>
      <c r="N684"/>
      <c r="O684"/>
      <c r="P684"/>
      <c r="Q684"/>
      <c r="R684"/>
      <c r="S684"/>
      <c r="T684"/>
      <c r="U684"/>
      <c r="V684"/>
      <c r="W684" s="138"/>
      <c r="X684" s="138"/>
      <c r="Y684"/>
      <c r="Z684"/>
    </row>
    <row r="685" spans="1:26" x14ac:dyDescent="0.2">
      <c r="A685"/>
      <c r="B685"/>
      <c r="C685"/>
      <c r="D685"/>
      <c r="E685"/>
      <c r="F685"/>
      <c r="G685"/>
      <c r="H685"/>
      <c r="I685" s="138"/>
      <c r="J685"/>
      <c r="K685"/>
      <c r="L685"/>
      <c r="M685"/>
      <c r="N685"/>
      <c r="O685"/>
      <c r="P685"/>
      <c r="Q685"/>
      <c r="R685"/>
      <c r="S685"/>
      <c r="T685"/>
      <c r="U685"/>
      <c r="V685"/>
      <c r="W685" s="138"/>
      <c r="X685" s="138"/>
      <c r="Y685"/>
      <c r="Z685"/>
    </row>
    <row r="686" spans="1:26" x14ac:dyDescent="0.2">
      <c r="A686"/>
      <c r="B686"/>
      <c r="C686"/>
      <c r="D686"/>
      <c r="E686"/>
      <c r="F686"/>
      <c r="G686"/>
      <c r="H686"/>
      <c r="I686" s="138"/>
      <c r="J686"/>
      <c r="K686"/>
      <c r="L686"/>
      <c r="M686"/>
      <c r="N686"/>
      <c r="O686"/>
      <c r="P686"/>
      <c r="Q686"/>
      <c r="R686"/>
      <c r="S686"/>
      <c r="T686"/>
      <c r="U686"/>
      <c r="V686"/>
      <c r="W686" s="138"/>
      <c r="X686" s="138"/>
      <c r="Y686"/>
      <c r="Z686"/>
    </row>
    <row r="687" spans="1:26" x14ac:dyDescent="0.2">
      <c r="A687"/>
      <c r="B687"/>
      <c r="C687"/>
      <c r="D687"/>
      <c r="E687"/>
      <c r="F687"/>
      <c r="G687"/>
      <c r="H687"/>
      <c r="I687" s="138"/>
      <c r="J687"/>
      <c r="K687"/>
      <c r="L687"/>
      <c r="M687"/>
      <c r="N687"/>
      <c r="O687"/>
      <c r="P687"/>
      <c r="Q687"/>
      <c r="R687"/>
      <c r="S687"/>
      <c r="T687"/>
      <c r="U687"/>
      <c r="V687"/>
      <c r="W687" s="138"/>
      <c r="X687" s="138"/>
      <c r="Y687"/>
      <c r="Z687"/>
    </row>
    <row r="688" spans="1:26" x14ac:dyDescent="0.2">
      <c r="A688"/>
      <c r="B688"/>
      <c r="C688"/>
      <c r="D688"/>
      <c r="E688"/>
      <c r="F688"/>
      <c r="G688"/>
      <c r="H688"/>
      <c r="I688" s="138"/>
      <c r="J688"/>
      <c r="K688"/>
      <c r="L688"/>
      <c r="M688"/>
      <c r="N688"/>
      <c r="O688"/>
      <c r="P688"/>
      <c r="Q688"/>
      <c r="R688"/>
      <c r="S688"/>
      <c r="T688"/>
      <c r="U688"/>
      <c r="V688"/>
      <c r="W688" s="138"/>
      <c r="X688" s="138"/>
      <c r="Y688"/>
      <c r="Z688"/>
    </row>
    <row r="689" spans="1:26" x14ac:dyDescent="0.2">
      <c r="A689"/>
      <c r="B689"/>
      <c r="C689"/>
      <c r="D689"/>
      <c r="E689"/>
      <c r="F689"/>
      <c r="G689"/>
      <c r="H689"/>
      <c r="I689" s="138"/>
      <c r="J689"/>
      <c r="K689"/>
      <c r="L689"/>
      <c r="M689"/>
      <c r="N689"/>
      <c r="O689"/>
      <c r="P689"/>
      <c r="Q689"/>
      <c r="R689"/>
      <c r="S689"/>
      <c r="T689"/>
      <c r="U689"/>
      <c r="V689"/>
      <c r="W689" s="138"/>
      <c r="X689" s="138"/>
      <c r="Y689"/>
      <c r="Z689"/>
    </row>
    <row r="690" spans="1:26" x14ac:dyDescent="0.2">
      <c r="A690"/>
      <c r="B690"/>
      <c r="C690"/>
      <c r="D690"/>
      <c r="E690"/>
      <c r="F690"/>
      <c r="G690"/>
      <c r="H690"/>
      <c r="I690" s="138"/>
      <c r="J690"/>
      <c r="K690"/>
      <c r="L690"/>
      <c r="M690"/>
      <c r="N690"/>
      <c r="O690"/>
      <c r="P690"/>
      <c r="Q690"/>
      <c r="R690"/>
      <c r="S690"/>
      <c r="T690"/>
      <c r="U690"/>
      <c r="V690"/>
      <c r="W690" s="138"/>
      <c r="X690" s="138"/>
      <c r="Y690"/>
      <c r="Z690"/>
    </row>
    <row r="691" spans="1:26" x14ac:dyDescent="0.2">
      <c r="A691"/>
      <c r="B691"/>
      <c r="C691"/>
      <c r="D691"/>
      <c r="E691"/>
      <c r="F691"/>
      <c r="G691"/>
      <c r="H691"/>
      <c r="I691" s="138"/>
      <c r="J691"/>
      <c r="K691"/>
      <c r="L691"/>
      <c r="M691"/>
      <c r="N691"/>
      <c r="O691"/>
      <c r="P691"/>
      <c r="Q691"/>
      <c r="R691"/>
      <c r="S691"/>
      <c r="T691"/>
      <c r="U691"/>
      <c r="V691"/>
      <c r="W691" s="138"/>
      <c r="X691" s="138"/>
      <c r="Y691"/>
      <c r="Z691"/>
    </row>
    <row r="692" spans="1:26" x14ac:dyDescent="0.2">
      <c r="A692"/>
      <c r="B692"/>
      <c r="C692"/>
      <c r="D692"/>
      <c r="E692"/>
      <c r="F692"/>
      <c r="G692"/>
      <c r="H692"/>
      <c r="I692" s="138"/>
      <c r="J692"/>
      <c r="K692"/>
      <c r="L692"/>
      <c r="M692"/>
      <c r="N692"/>
      <c r="O692"/>
      <c r="P692"/>
      <c r="Q692"/>
      <c r="R692"/>
      <c r="S692"/>
      <c r="T692"/>
      <c r="U692"/>
      <c r="V692"/>
      <c r="W692" s="138"/>
      <c r="X692" s="138"/>
      <c r="Y692"/>
      <c r="Z692"/>
    </row>
    <row r="693" spans="1:26" x14ac:dyDescent="0.2">
      <c r="A693"/>
      <c r="B693"/>
      <c r="C693"/>
      <c r="D693"/>
      <c r="E693"/>
      <c r="F693"/>
      <c r="G693"/>
      <c r="H693"/>
      <c r="I693" s="138"/>
      <c r="J693"/>
      <c r="K693"/>
      <c r="L693"/>
      <c r="M693"/>
      <c r="N693"/>
      <c r="O693"/>
      <c r="P693"/>
      <c r="Q693"/>
      <c r="R693"/>
      <c r="S693"/>
      <c r="T693"/>
      <c r="U693"/>
      <c r="V693"/>
      <c r="W693" s="138"/>
      <c r="X693" s="138"/>
      <c r="Y693"/>
      <c r="Z693"/>
    </row>
    <row r="694" spans="1:26" x14ac:dyDescent="0.2">
      <c r="A694"/>
      <c r="B694"/>
      <c r="C694"/>
      <c r="D694"/>
      <c r="E694"/>
      <c r="F694"/>
      <c r="G694"/>
      <c r="H694"/>
      <c r="I694" s="138"/>
      <c r="J694"/>
      <c r="K694"/>
      <c r="L694"/>
      <c r="M694"/>
      <c r="N694"/>
      <c r="O694"/>
      <c r="P694"/>
      <c r="Q694"/>
      <c r="R694"/>
      <c r="S694"/>
      <c r="T694"/>
      <c r="U694"/>
      <c r="V694"/>
      <c r="W694" s="138"/>
      <c r="X694" s="138"/>
      <c r="Y694"/>
      <c r="Z694"/>
    </row>
    <row r="695" spans="1:26" x14ac:dyDescent="0.2">
      <c r="A695"/>
      <c r="B695"/>
      <c r="C695"/>
      <c r="D695"/>
      <c r="E695"/>
      <c r="F695"/>
      <c r="G695"/>
      <c r="H695"/>
      <c r="I695" s="138"/>
      <c r="J695"/>
      <c r="K695"/>
      <c r="L695"/>
      <c r="M695"/>
      <c r="N695"/>
      <c r="O695"/>
      <c r="P695"/>
      <c r="Q695"/>
      <c r="R695"/>
      <c r="S695"/>
      <c r="T695"/>
      <c r="U695"/>
      <c r="V695"/>
      <c r="W695" s="138"/>
      <c r="X695" s="138"/>
      <c r="Y695"/>
      <c r="Z695"/>
    </row>
    <row r="696" spans="1:26" x14ac:dyDescent="0.2">
      <c r="A696"/>
      <c r="B696"/>
      <c r="C696"/>
      <c r="D696"/>
      <c r="E696"/>
      <c r="F696"/>
      <c r="G696"/>
      <c r="H696"/>
      <c r="I696" s="138"/>
      <c r="J696"/>
      <c r="K696"/>
      <c r="L696"/>
      <c r="M696"/>
      <c r="N696"/>
      <c r="O696"/>
      <c r="P696"/>
      <c r="Q696"/>
      <c r="R696"/>
      <c r="S696"/>
      <c r="T696"/>
      <c r="U696"/>
      <c r="V696"/>
      <c r="W696" s="138"/>
      <c r="X696" s="138"/>
      <c r="Y696"/>
      <c r="Z696"/>
    </row>
    <row r="697" spans="1:26" x14ac:dyDescent="0.2">
      <c r="A697"/>
      <c r="B697"/>
      <c r="C697"/>
      <c r="D697"/>
      <c r="E697"/>
      <c r="F697"/>
      <c r="G697"/>
      <c r="H697"/>
      <c r="I697" s="138"/>
      <c r="J697"/>
      <c r="K697"/>
      <c r="L697"/>
      <c r="M697"/>
      <c r="N697"/>
      <c r="O697"/>
      <c r="P697"/>
      <c r="Q697"/>
      <c r="R697"/>
      <c r="S697"/>
      <c r="T697"/>
      <c r="U697"/>
      <c r="V697"/>
      <c r="W697" s="138"/>
      <c r="X697" s="138"/>
      <c r="Y697"/>
      <c r="Z697"/>
    </row>
    <row r="698" spans="1:26" x14ac:dyDescent="0.2">
      <c r="A698"/>
      <c r="B698"/>
      <c r="C698"/>
      <c r="D698"/>
      <c r="E698"/>
      <c r="F698"/>
      <c r="G698"/>
      <c r="H698"/>
      <c r="I698" s="138"/>
      <c r="J698"/>
      <c r="K698"/>
      <c r="L698"/>
      <c r="M698"/>
      <c r="N698"/>
      <c r="O698"/>
      <c r="P698"/>
      <c r="Q698"/>
      <c r="R698"/>
      <c r="S698"/>
      <c r="T698"/>
      <c r="U698"/>
      <c r="V698"/>
      <c r="W698" s="138"/>
      <c r="X698" s="138"/>
      <c r="Y698"/>
      <c r="Z698"/>
    </row>
    <row r="699" spans="1:26" x14ac:dyDescent="0.2">
      <c r="A699"/>
      <c r="B699"/>
      <c r="C699"/>
      <c r="D699"/>
      <c r="E699"/>
      <c r="F699"/>
      <c r="G699"/>
      <c r="H699"/>
      <c r="I699" s="138"/>
      <c r="J699"/>
      <c r="K699"/>
      <c r="L699"/>
      <c r="M699"/>
      <c r="N699"/>
      <c r="O699"/>
      <c r="P699"/>
      <c r="Q699"/>
      <c r="R699"/>
      <c r="S699"/>
      <c r="T699"/>
      <c r="U699"/>
      <c r="V699"/>
      <c r="W699" s="138"/>
      <c r="X699" s="138"/>
      <c r="Y699"/>
      <c r="Z699"/>
    </row>
    <row r="700" spans="1:26" x14ac:dyDescent="0.2">
      <c r="A700"/>
      <c r="B700"/>
      <c r="C700"/>
      <c r="D700"/>
      <c r="E700"/>
      <c r="F700"/>
      <c r="G700"/>
      <c r="H700"/>
      <c r="I700" s="138"/>
      <c r="J700"/>
      <c r="K700"/>
      <c r="L700"/>
      <c r="M700"/>
      <c r="N700"/>
      <c r="O700"/>
      <c r="P700"/>
      <c r="Q700"/>
      <c r="R700"/>
      <c r="S700"/>
      <c r="T700"/>
      <c r="U700"/>
      <c r="V700"/>
      <c r="W700" s="138"/>
      <c r="X700" s="138"/>
      <c r="Y700"/>
      <c r="Z700"/>
    </row>
    <row r="701" spans="1:26" x14ac:dyDescent="0.2">
      <c r="A701"/>
      <c r="B701"/>
      <c r="C701"/>
      <c r="D701"/>
      <c r="E701"/>
      <c r="F701"/>
      <c r="G701"/>
      <c r="H701"/>
      <c r="I701" s="138"/>
      <c r="J701"/>
      <c r="K701"/>
      <c r="L701"/>
      <c r="M701"/>
      <c r="N701"/>
      <c r="O701"/>
      <c r="P701"/>
      <c r="Q701"/>
      <c r="R701"/>
      <c r="S701"/>
      <c r="T701"/>
      <c r="U701"/>
      <c r="V701"/>
      <c r="W701" s="138"/>
      <c r="X701" s="138"/>
      <c r="Y701"/>
      <c r="Z701"/>
    </row>
    <row r="702" spans="1:26" x14ac:dyDescent="0.2">
      <c r="A702"/>
      <c r="B702"/>
      <c r="C702"/>
      <c r="D702"/>
      <c r="E702"/>
      <c r="F702"/>
      <c r="G702"/>
      <c r="H702"/>
      <c r="I702" s="138"/>
      <c r="J702"/>
      <c r="K702"/>
      <c r="L702"/>
      <c r="M702"/>
      <c r="N702"/>
      <c r="O702"/>
      <c r="P702"/>
      <c r="Q702"/>
      <c r="R702"/>
      <c r="S702"/>
      <c r="T702"/>
      <c r="U702"/>
      <c r="V702"/>
      <c r="W702" s="138"/>
      <c r="X702" s="138"/>
      <c r="Y702"/>
      <c r="Z702"/>
    </row>
    <row r="703" spans="1:26" x14ac:dyDescent="0.2">
      <c r="A703"/>
      <c r="B703"/>
      <c r="C703"/>
      <c r="D703"/>
      <c r="E703"/>
      <c r="F703"/>
      <c r="G703"/>
      <c r="H703"/>
      <c r="I703" s="138"/>
      <c r="J703"/>
      <c r="K703"/>
      <c r="L703"/>
      <c r="M703"/>
      <c r="N703"/>
      <c r="O703"/>
      <c r="P703"/>
      <c r="Q703"/>
      <c r="R703"/>
      <c r="S703"/>
      <c r="T703"/>
      <c r="U703"/>
      <c r="V703"/>
      <c r="W703" s="138"/>
      <c r="X703" s="138"/>
      <c r="Y703"/>
      <c r="Z703"/>
    </row>
    <row r="704" spans="1:26" x14ac:dyDescent="0.2">
      <c r="A704"/>
      <c r="B704"/>
      <c r="C704"/>
      <c r="D704"/>
      <c r="E704"/>
      <c r="F704"/>
      <c r="G704"/>
      <c r="H704"/>
      <c r="I704" s="138"/>
      <c r="J704"/>
      <c r="K704"/>
      <c r="L704"/>
      <c r="M704"/>
      <c r="N704"/>
      <c r="O704"/>
      <c r="P704"/>
      <c r="Q704"/>
      <c r="R704"/>
      <c r="S704"/>
      <c r="T704"/>
      <c r="U704"/>
      <c r="V704"/>
      <c r="W704" s="138"/>
      <c r="X704" s="138"/>
      <c r="Y704"/>
      <c r="Z704"/>
    </row>
    <row r="705" spans="1:26" x14ac:dyDescent="0.2">
      <c r="A705"/>
      <c r="B705"/>
      <c r="C705"/>
      <c r="D705"/>
      <c r="E705"/>
      <c r="F705"/>
      <c r="G705"/>
      <c r="H705"/>
      <c r="I705" s="138"/>
      <c r="J705"/>
      <c r="K705"/>
      <c r="L705"/>
      <c r="M705"/>
      <c r="N705"/>
      <c r="O705"/>
      <c r="P705"/>
      <c r="Q705"/>
      <c r="R705"/>
      <c r="S705"/>
      <c r="T705"/>
      <c r="U705"/>
      <c r="V705"/>
      <c r="W705" s="138"/>
      <c r="X705" s="138"/>
      <c r="Y705"/>
      <c r="Z705"/>
    </row>
    <row r="706" spans="1:26" x14ac:dyDescent="0.2">
      <c r="A706"/>
      <c r="B706"/>
      <c r="C706"/>
      <c r="D706"/>
      <c r="E706"/>
      <c r="F706"/>
      <c r="G706"/>
      <c r="H706"/>
      <c r="I706" s="138"/>
      <c r="J706"/>
      <c r="K706"/>
      <c r="L706"/>
      <c r="M706"/>
      <c r="N706"/>
      <c r="O706"/>
      <c r="P706"/>
      <c r="Q706"/>
      <c r="R706"/>
      <c r="S706"/>
      <c r="T706"/>
      <c r="U706"/>
      <c r="V706"/>
      <c r="W706" s="138"/>
      <c r="X706" s="138"/>
      <c r="Y706"/>
      <c r="Z706"/>
    </row>
    <row r="707" spans="1:26" x14ac:dyDescent="0.2">
      <c r="A707"/>
      <c r="B707"/>
      <c r="C707"/>
      <c r="D707"/>
      <c r="E707"/>
      <c r="F707"/>
      <c r="G707"/>
      <c r="H707"/>
      <c r="I707" s="138"/>
      <c r="J707"/>
      <c r="K707"/>
      <c r="L707"/>
      <c r="M707"/>
      <c r="N707"/>
      <c r="O707"/>
      <c r="P707"/>
      <c r="Q707"/>
      <c r="R707"/>
      <c r="S707"/>
      <c r="T707"/>
      <c r="U707"/>
      <c r="V707"/>
      <c r="W707" s="138"/>
      <c r="X707" s="138"/>
      <c r="Y707"/>
      <c r="Z707"/>
    </row>
    <row r="708" spans="1:26" x14ac:dyDescent="0.2">
      <c r="A708"/>
      <c r="B708"/>
      <c r="C708"/>
      <c r="D708"/>
      <c r="E708"/>
      <c r="F708"/>
      <c r="G708"/>
      <c r="H708"/>
      <c r="I708" s="138"/>
      <c r="J708"/>
      <c r="K708"/>
      <c r="L708"/>
      <c r="M708"/>
      <c r="N708"/>
      <c r="O708"/>
      <c r="P708"/>
      <c r="Q708"/>
      <c r="R708"/>
      <c r="S708"/>
      <c r="T708"/>
      <c r="U708"/>
      <c r="V708"/>
      <c r="W708" s="138"/>
      <c r="X708" s="138"/>
      <c r="Y708"/>
      <c r="Z708"/>
    </row>
    <row r="709" spans="1:26" x14ac:dyDescent="0.2">
      <c r="A709"/>
      <c r="B709"/>
      <c r="C709"/>
      <c r="D709"/>
      <c r="E709"/>
      <c r="F709"/>
      <c r="G709"/>
      <c r="H709"/>
      <c r="I709" s="138"/>
      <c r="J709"/>
      <c r="K709"/>
      <c r="L709"/>
      <c r="M709"/>
      <c r="N709"/>
      <c r="O709"/>
      <c r="P709"/>
      <c r="Q709"/>
      <c r="R709"/>
      <c r="S709"/>
      <c r="T709"/>
      <c r="U709"/>
      <c r="V709"/>
      <c r="W709" s="138"/>
      <c r="X709" s="138"/>
      <c r="Y709"/>
      <c r="Z709"/>
    </row>
    <row r="710" spans="1:26" x14ac:dyDescent="0.2">
      <c r="A710"/>
      <c r="B710"/>
      <c r="C710"/>
      <c r="D710"/>
      <c r="E710"/>
      <c r="F710"/>
      <c r="G710"/>
      <c r="H710"/>
      <c r="I710" s="138"/>
      <c r="J710"/>
      <c r="K710"/>
      <c r="L710"/>
      <c r="M710"/>
      <c r="N710"/>
      <c r="O710"/>
      <c r="P710"/>
      <c r="Q710"/>
      <c r="R710"/>
      <c r="S710"/>
      <c r="T710"/>
      <c r="U710"/>
      <c r="V710"/>
      <c r="W710" s="138"/>
      <c r="X710" s="138"/>
      <c r="Y710"/>
      <c r="Z710"/>
    </row>
    <row r="711" spans="1:26" x14ac:dyDescent="0.2">
      <c r="A711"/>
      <c r="B711"/>
      <c r="C711"/>
      <c r="D711"/>
      <c r="E711"/>
      <c r="F711"/>
      <c r="G711"/>
      <c r="H711"/>
      <c r="I711" s="138"/>
      <c r="J711"/>
      <c r="K711"/>
      <c r="L711"/>
      <c r="M711"/>
      <c r="N711"/>
      <c r="O711"/>
      <c r="P711"/>
      <c r="Q711"/>
      <c r="R711"/>
      <c r="S711"/>
      <c r="T711"/>
      <c r="U711"/>
      <c r="V711"/>
      <c r="W711" s="138"/>
      <c r="X711" s="138"/>
      <c r="Y711"/>
      <c r="Z711"/>
    </row>
    <row r="712" spans="1:26" x14ac:dyDescent="0.2">
      <c r="A712"/>
      <c r="B712"/>
      <c r="C712"/>
      <c r="D712"/>
      <c r="E712"/>
      <c r="F712"/>
      <c r="G712"/>
      <c r="H712"/>
      <c r="I712" s="138"/>
      <c r="J712"/>
      <c r="K712"/>
      <c r="L712"/>
      <c r="M712"/>
      <c r="N712"/>
      <c r="O712"/>
      <c r="P712"/>
      <c r="Q712"/>
      <c r="R712"/>
      <c r="S712"/>
      <c r="T712"/>
      <c r="U712"/>
      <c r="V712"/>
      <c r="W712" s="138"/>
      <c r="X712" s="138"/>
      <c r="Y712"/>
      <c r="Z712"/>
    </row>
    <row r="713" spans="1:26" x14ac:dyDescent="0.2">
      <c r="A713"/>
      <c r="B713"/>
      <c r="C713"/>
      <c r="D713"/>
      <c r="E713"/>
      <c r="F713"/>
      <c r="G713"/>
      <c r="H713"/>
      <c r="I713" s="138"/>
      <c r="J713"/>
      <c r="K713"/>
      <c r="L713"/>
      <c r="M713"/>
      <c r="N713"/>
      <c r="O713"/>
      <c r="P713"/>
      <c r="Q713"/>
      <c r="R713"/>
      <c r="S713"/>
      <c r="T713"/>
      <c r="U713"/>
      <c r="V713"/>
      <c r="W713" s="138"/>
      <c r="X713" s="138"/>
      <c r="Y713"/>
      <c r="Z713"/>
    </row>
    <row r="714" spans="1:26" x14ac:dyDescent="0.2">
      <c r="A714"/>
      <c r="B714"/>
      <c r="C714"/>
      <c r="D714"/>
      <c r="E714"/>
      <c r="F714"/>
      <c r="G714"/>
      <c r="H714"/>
      <c r="I714" s="138"/>
      <c r="J714"/>
      <c r="K714"/>
      <c r="L714"/>
      <c r="M714"/>
      <c r="N714"/>
      <c r="O714"/>
      <c r="P714"/>
      <c r="Q714"/>
      <c r="R714"/>
      <c r="S714"/>
      <c r="T714"/>
      <c r="U714"/>
      <c r="V714"/>
      <c r="W714" s="138"/>
      <c r="X714" s="138"/>
      <c r="Y714"/>
      <c r="Z714"/>
    </row>
    <row r="715" spans="1:26" x14ac:dyDescent="0.2">
      <c r="A715"/>
      <c r="B715"/>
      <c r="C715"/>
      <c r="D715"/>
      <c r="E715"/>
      <c r="F715"/>
      <c r="G715"/>
      <c r="H715"/>
      <c r="I715" s="138"/>
      <c r="J715"/>
      <c r="K715"/>
      <c r="L715"/>
      <c r="M715"/>
      <c r="N715"/>
      <c r="O715"/>
      <c r="P715"/>
      <c r="Q715"/>
      <c r="R715"/>
      <c r="S715"/>
      <c r="T715"/>
      <c r="U715"/>
      <c r="V715"/>
      <c r="W715" s="138"/>
      <c r="X715" s="138"/>
      <c r="Y715"/>
      <c r="Z715"/>
    </row>
    <row r="716" spans="1:26" x14ac:dyDescent="0.2">
      <c r="A716"/>
      <c r="B716"/>
      <c r="C716"/>
      <c r="D716"/>
      <c r="E716"/>
      <c r="F716"/>
      <c r="G716"/>
      <c r="H716"/>
      <c r="I716" s="138"/>
      <c r="J716"/>
      <c r="K716"/>
      <c r="L716"/>
      <c r="M716"/>
      <c r="N716"/>
      <c r="O716"/>
      <c r="P716"/>
      <c r="Q716"/>
      <c r="R716"/>
      <c r="S716"/>
      <c r="T716"/>
      <c r="U716"/>
      <c r="V716"/>
      <c r="W716" s="138"/>
      <c r="X716" s="138"/>
      <c r="Y716"/>
      <c r="Z716"/>
    </row>
    <row r="717" spans="1:26" x14ac:dyDescent="0.2">
      <c r="A717"/>
      <c r="B717"/>
      <c r="C717"/>
      <c r="D717"/>
      <c r="E717"/>
      <c r="F717"/>
      <c r="G717"/>
      <c r="H717"/>
      <c r="I717" s="138"/>
      <c r="J717"/>
      <c r="K717"/>
      <c r="L717"/>
      <c r="M717"/>
      <c r="N717"/>
      <c r="O717"/>
      <c r="P717"/>
      <c r="Q717"/>
      <c r="R717"/>
      <c r="S717"/>
      <c r="T717"/>
      <c r="U717"/>
      <c r="V717"/>
      <c r="W717" s="138"/>
      <c r="X717" s="138"/>
      <c r="Y717"/>
      <c r="Z717"/>
    </row>
    <row r="718" spans="1:26" x14ac:dyDescent="0.2">
      <c r="A718"/>
      <c r="B718"/>
      <c r="C718"/>
      <c r="D718"/>
      <c r="E718"/>
      <c r="F718"/>
      <c r="G718"/>
      <c r="H718"/>
      <c r="I718" s="138"/>
      <c r="J718"/>
      <c r="K718"/>
      <c r="L718"/>
      <c r="M718"/>
      <c r="N718"/>
      <c r="O718"/>
      <c r="P718"/>
      <c r="Q718"/>
      <c r="R718"/>
      <c r="S718"/>
      <c r="T718"/>
      <c r="U718"/>
      <c r="V718"/>
      <c r="W718" s="138"/>
      <c r="X718" s="138"/>
      <c r="Y718"/>
      <c r="Z718"/>
    </row>
    <row r="719" spans="1:26" x14ac:dyDescent="0.2">
      <c r="A719"/>
      <c r="B719"/>
      <c r="C719"/>
      <c r="D719"/>
      <c r="E719"/>
      <c r="F719"/>
      <c r="G719"/>
      <c r="H719"/>
      <c r="I719" s="138"/>
      <c r="J719"/>
      <c r="K719"/>
      <c r="L719"/>
      <c r="M719"/>
      <c r="N719"/>
      <c r="O719"/>
      <c r="P719"/>
      <c r="Q719"/>
      <c r="R719"/>
      <c r="S719"/>
      <c r="T719"/>
      <c r="U719"/>
      <c r="V719"/>
      <c r="W719" s="138"/>
      <c r="X719" s="138"/>
      <c r="Y719"/>
      <c r="Z719"/>
    </row>
    <row r="720" spans="1:26" x14ac:dyDescent="0.2">
      <c r="A720"/>
      <c r="B720"/>
      <c r="C720"/>
      <c r="D720"/>
      <c r="E720"/>
      <c r="F720"/>
      <c r="G720"/>
      <c r="H720"/>
      <c r="I720" s="138"/>
      <c r="J720"/>
      <c r="K720"/>
      <c r="L720"/>
      <c r="M720"/>
      <c r="N720"/>
      <c r="O720"/>
      <c r="P720"/>
      <c r="Q720"/>
      <c r="R720"/>
      <c r="S720"/>
      <c r="T720"/>
      <c r="U720"/>
      <c r="V720"/>
      <c r="W720" s="138"/>
      <c r="X720" s="138"/>
      <c r="Y720"/>
      <c r="Z720"/>
    </row>
    <row r="721" spans="1:26" x14ac:dyDescent="0.2">
      <c r="A721"/>
      <c r="B721"/>
      <c r="C721"/>
      <c r="D721"/>
      <c r="E721"/>
      <c r="F721"/>
      <c r="G721"/>
      <c r="H721"/>
      <c r="I721" s="138"/>
      <c r="J721"/>
      <c r="K721"/>
      <c r="L721"/>
      <c r="M721"/>
      <c r="N721"/>
      <c r="O721"/>
      <c r="P721"/>
      <c r="Q721"/>
      <c r="R721"/>
      <c r="S721"/>
      <c r="T721"/>
      <c r="U721"/>
      <c r="V721"/>
      <c r="W721" s="138"/>
      <c r="X721" s="138"/>
      <c r="Y721"/>
      <c r="Z721"/>
    </row>
    <row r="722" spans="1:26" x14ac:dyDescent="0.2">
      <c r="A722"/>
      <c r="B722"/>
      <c r="C722"/>
      <c r="D722"/>
      <c r="E722"/>
      <c r="F722"/>
      <c r="G722"/>
      <c r="H722"/>
      <c r="I722" s="138"/>
      <c r="J722"/>
      <c r="K722"/>
      <c r="L722"/>
      <c r="M722"/>
      <c r="N722"/>
      <c r="O722"/>
      <c r="P722"/>
      <c r="Q722"/>
      <c r="R722"/>
      <c r="S722"/>
      <c r="T722"/>
      <c r="U722"/>
      <c r="V722"/>
      <c r="W722" s="138"/>
      <c r="X722" s="138"/>
      <c r="Y722"/>
      <c r="Z722"/>
    </row>
    <row r="723" spans="1:26" x14ac:dyDescent="0.2">
      <c r="A723"/>
      <c r="B723"/>
      <c r="C723"/>
      <c r="D723"/>
      <c r="E723"/>
      <c r="F723"/>
      <c r="G723"/>
      <c r="H723"/>
      <c r="I723" s="138"/>
      <c r="J723"/>
      <c r="K723"/>
      <c r="L723"/>
      <c r="M723"/>
      <c r="N723"/>
      <c r="O723"/>
      <c r="P723"/>
      <c r="Q723"/>
      <c r="R723"/>
      <c r="S723"/>
      <c r="T723"/>
      <c r="U723"/>
      <c r="V723"/>
      <c r="W723" s="138"/>
      <c r="X723" s="138"/>
      <c r="Y723"/>
      <c r="Z723"/>
    </row>
    <row r="724" spans="1:26" x14ac:dyDescent="0.2">
      <c r="A724"/>
      <c r="B724"/>
      <c r="C724"/>
      <c r="D724"/>
      <c r="E724"/>
      <c r="F724"/>
      <c r="G724"/>
      <c r="H724"/>
      <c r="I724" s="138"/>
      <c r="J724"/>
      <c r="K724"/>
      <c r="L724"/>
      <c r="M724"/>
      <c r="N724"/>
      <c r="O724"/>
      <c r="P724"/>
      <c r="Q724"/>
      <c r="R724"/>
      <c r="S724"/>
      <c r="T724"/>
      <c r="U724"/>
      <c r="V724"/>
      <c r="W724" s="138"/>
      <c r="X724" s="138"/>
      <c r="Y724"/>
      <c r="Z724"/>
    </row>
    <row r="725" spans="1:26" x14ac:dyDescent="0.2">
      <c r="A725"/>
      <c r="B725"/>
      <c r="C725"/>
      <c r="D725"/>
      <c r="E725"/>
      <c r="F725"/>
      <c r="G725"/>
      <c r="H725"/>
      <c r="I725" s="138"/>
      <c r="J725"/>
      <c r="K725"/>
      <c r="L725"/>
      <c r="M725"/>
      <c r="N725"/>
      <c r="O725"/>
      <c r="P725"/>
      <c r="Q725"/>
      <c r="R725"/>
      <c r="S725"/>
      <c r="T725"/>
      <c r="U725"/>
      <c r="V725"/>
      <c r="W725" s="138"/>
      <c r="X725" s="138"/>
      <c r="Y725"/>
      <c r="Z725"/>
    </row>
    <row r="726" spans="1:26" x14ac:dyDescent="0.2">
      <c r="A726"/>
      <c r="B726"/>
      <c r="C726"/>
      <c r="D726"/>
      <c r="E726"/>
      <c r="F726"/>
      <c r="G726"/>
      <c r="H726"/>
      <c r="I726" s="138"/>
      <c r="J726"/>
      <c r="K726"/>
      <c r="L726"/>
      <c r="M726"/>
      <c r="N726"/>
      <c r="O726"/>
      <c r="P726"/>
      <c r="Q726"/>
      <c r="R726"/>
      <c r="S726"/>
      <c r="T726"/>
      <c r="U726"/>
      <c r="V726"/>
      <c r="W726" s="138"/>
      <c r="X726" s="138"/>
      <c r="Y726"/>
      <c r="Z726"/>
    </row>
    <row r="727" spans="1:26" x14ac:dyDescent="0.2">
      <c r="A727"/>
      <c r="B727"/>
      <c r="C727"/>
      <c r="D727"/>
      <c r="E727"/>
      <c r="F727"/>
      <c r="G727"/>
      <c r="H727"/>
      <c r="I727" s="138"/>
      <c r="J727"/>
      <c r="K727"/>
      <c r="L727"/>
      <c r="M727"/>
      <c r="N727"/>
      <c r="O727"/>
      <c r="P727"/>
      <c r="Q727"/>
      <c r="R727"/>
      <c r="S727"/>
      <c r="T727"/>
      <c r="U727"/>
      <c r="V727"/>
      <c r="W727" s="138"/>
      <c r="X727" s="138"/>
      <c r="Y727"/>
      <c r="Z727"/>
    </row>
    <row r="728" spans="1:26" x14ac:dyDescent="0.2">
      <c r="A728"/>
      <c r="B728"/>
      <c r="C728"/>
      <c r="D728"/>
      <c r="E728"/>
      <c r="F728"/>
      <c r="G728"/>
      <c r="H728"/>
      <c r="I728" s="138"/>
      <c r="J728"/>
      <c r="K728"/>
      <c r="L728"/>
      <c r="M728"/>
      <c r="N728"/>
      <c r="O728"/>
      <c r="P728"/>
      <c r="Q728"/>
      <c r="R728"/>
      <c r="S728"/>
      <c r="T728"/>
      <c r="U728"/>
      <c r="V728"/>
      <c r="W728" s="138"/>
      <c r="X728" s="138"/>
      <c r="Y728"/>
      <c r="Z728"/>
    </row>
    <row r="729" spans="1:26" x14ac:dyDescent="0.2">
      <c r="A729"/>
      <c r="B729"/>
      <c r="C729"/>
      <c r="D729"/>
      <c r="E729"/>
      <c r="F729"/>
      <c r="G729"/>
      <c r="H729"/>
      <c r="I729" s="138"/>
      <c r="J729"/>
      <c r="K729"/>
      <c r="L729"/>
      <c r="M729"/>
      <c r="N729"/>
      <c r="O729"/>
      <c r="P729"/>
      <c r="Q729"/>
      <c r="R729"/>
      <c r="S729"/>
      <c r="T729"/>
      <c r="U729"/>
      <c r="V729"/>
      <c r="W729" s="138"/>
      <c r="X729" s="138"/>
      <c r="Y729"/>
      <c r="Z729"/>
    </row>
    <row r="730" spans="1:26" x14ac:dyDescent="0.2">
      <c r="A730"/>
      <c r="B730"/>
      <c r="C730"/>
      <c r="D730"/>
      <c r="E730"/>
      <c r="F730"/>
      <c r="G730"/>
      <c r="H730"/>
      <c r="I730" s="138"/>
      <c r="J730"/>
      <c r="K730"/>
      <c r="L730"/>
      <c r="M730"/>
      <c r="N730"/>
      <c r="O730"/>
      <c r="P730"/>
      <c r="Q730"/>
      <c r="R730"/>
      <c r="S730"/>
      <c r="T730"/>
      <c r="U730"/>
      <c r="V730"/>
      <c r="W730" s="138"/>
      <c r="X730" s="138"/>
      <c r="Y730"/>
      <c r="Z730"/>
    </row>
    <row r="731" spans="1:26" x14ac:dyDescent="0.2">
      <c r="A731"/>
      <c r="B731"/>
      <c r="C731"/>
      <c r="D731"/>
      <c r="E731"/>
      <c r="F731"/>
      <c r="G731"/>
      <c r="H731"/>
      <c r="I731" s="138"/>
      <c r="J731"/>
      <c r="K731"/>
      <c r="L731"/>
      <c r="M731"/>
      <c r="N731"/>
      <c r="O731"/>
      <c r="P731"/>
      <c r="Q731"/>
      <c r="R731"/>
      <c r="S731"/>
      <c r="T731"/>
      <c r="U731"/>
      <c r="V731"/>
      <c r="W731" s="138"/>
      <c r="X731" s="138"/>
      <c r="Y731"/>
      <c r="Z731"/>
    </row>
    <row r="732" spans="1:26" x14ac:dyDescent="0.2">
      <c r="A732"/>
      <c r="B732"/>
      <c r="C732"/>
      <c r="D732"/>
      <c r="E732"/>
      <c r="F732"/>
      <c r="G732"/>
      <c r="H732"/>
      <c r="I732" s="138"/>
      <c r="J732"/>
      <c r="K732"/>
      <c r="L732"/>
      <c r="M732"/>
      <c r="N732"/>
      <c r="O732"/>
      <c r="P732"/>
      <c r="Q732"/>
      <c r="R732"/>
      <c r="S732"/>
      <c r="T732"/>
      <c r="U732"/>
      <c r="V732"/>
      <c r="W732" s="138"/>
      <c r="X732" s="138"/>
      <c r="Y732"/>
      <c r="Z732"/>
    </row>
    <row r="733" spans="1:26" x14ac:dyDescent="0.2">
      <c r="A733"/>
      <c r="B733"/>
      <c r="C733"/>
      <c r="D733"/>
      <c r="E733"/>
      <c r="F733"/>
      <c r="G733"/>
      <c r="H733"/>
      <c r="I733" s="138"/>
      <c r="J733"/>
      <c r="K733"/>
      <c r="L733"/>
      <c r="M733"/>
      <c r="N733"/>
      <c r="O733"/>
      <c r="P733"/>
      <c r="Q733"/>
      <c r="R733"/>
      <c r="S733"/>
      <c r="T733"/>
      <c r="U733"/>
      <c r="V733"/>
      <c r="W733" s="138"/>
      <c r="X733" s="138"/>
      <c r="Y733"/>
      <c r="Z733"/>
    </row>
    <row r="734" spans="1:26" x14ac:dyDescent="0.2">
      <c r="A734"/>
      <c r="B734"/>
      <c r="C734"/>
      <c r="D734"/>
      <c r="E734"/>
      <c r="F734"/>
      <c r="G734"/>
      <c r="H734"/>
      <c r="I734" s="138"/>
      <c r="J734"/>
      <c r="K734"/>
      <c r="L734"/>
      <c r="M734"/>
      <c r="N734"/>
      <c r="O734"/>
      <c r="P734"/>
      <c r="Q734"/>
      <c r="R734"/>
      <c r="S734"/>
      <c r="T734"/>
      <c r="U734"/>
      <c r="V734"/>
      <c r="W734" s="138"/>
      <c r="X734" s="138"/>
      <c r="Y734"/>
      <c r="Z734"/>
    </row>
    <row r="735" spans="1:26" x14ac:dyDescent="0.2">
      <c r="A735"/>
      <c r="B735"/>
      <c r="C735"/>
      <c r="D735"/>
      <c r="E735"/>
      <c r="F735"/>
      <c r="G735"/>
      <c r="H735"/>
      <c r="I735" s="138"/>
      <c r="J735"/>
      <c r="K735"/>
      <c r="L735"/>
      <c r="M735"/>
      <c r="N735"/>
      <c r="O735"/>
      <c r="P735"/>
      <c r="Q735"/>
      <c r="R735"/>
      <c r="S735"/>
      <c r="T735"/>
      <c r="U735"/>
      <c r="V735"/>
      <c r="W735" s="138"/>
      <c r="X735" s="138"/>
      <c r="Y735"/>
      <c r="Z735"/>
    </row>
    <row r="736" spans="1:26" x14ac:dyDescent="0.2">
      <c r="A736"/>
      <c r="B736"/>
      <c r="C736"/>
      <c r="D736"/>
      <c r="E736"/>
      <c r="F736"/>
      <c r="G736"/>
      <c r="H736"/>
      <c r="I736" s="138"/>
      <c r="J736"/>
      <c r="K736"/>
      <c r="L736"/>
      <c r="M736"/>
      <c r="N736"/>
      <c r="O736"/>
      <c r="P736"/>
      <c r="Q736"/>
      <c r="R736"/>
      <c r="S736"/>
      <c r="T736"/>
      <c r="U736"/>
      <c r="V736"/>
      <c r="W736" s="138"/>
      <c r="X736" s="138"/>
      <c r="Y736"/>
      <c r="Z736"/>
    </row>
    <row r="737" spans="1:26" x14ac:dyDescent="0.2">
      <c r="A737"/>
      <c r="B737"/>
      <c r="C737"/>
      <c r="D737"/>
      <c r="E737"/>
      <c r="F737"/>
      <c r="G737"/>
      <c r="H737"/>
      <c r="I737" s="138"/>
      <c r="J737"/>
      <c r="K737"/>
      <c r="L737"/>
      <c r="M737"/>
      <c r="N737"/>
      <c r="O737"/>
      <c r="P737"/>
      <c r="Q737"/>
      <c r="R737"/>
      <c r="S737"/>
      <c r="T737"/>
      <c r="U737"/>
      <c r="V737"/>
      <c r="W737" s="138"/>
      <c r="X737" s="138"/>
      <c r="Y737"/>
      <c r="Z737"/>
    </row>
    <row r="738" spans="1:26" x14ac:dyDescent="0.2">
      <c r="A738"/>
      <c r="B738"/>
      <c r="C738"/>
      <c r="D738"/>
      <c r="E738"/>
      <c r="F738"/>
      <c r="G738"/>
      <c r="H738"/>
      <c r="I738" s="138"/>
      <c r="J738"/>
      <c r="K738"/>
      <c r="L738"/>
      <c r="M738"/>
      <c r="N738"/>
      <c r="O738"/>
      <c r="P738"/>
      <c r="Q738"/>
      <c r="R738"/>
      <c r="S738"/>
      <c r="T738"/>
      <c r="U738"/>
      <c r="V738"/>
      <c r="W738" s="138"/>
      <c r="X738" s="138"/>
      <c r="Y738"/>
      <c r="Z738"/>
    </row>
    <row r="739" spans="1:26" x14ac:dyDescent="0.2">
      <c r="A739"/>
      <c r="B739"/>
      <c r="C739"/>
      <c r="D739"/>
      <c r="E739"/>
      <c r="F739"/>
      <c r="G739"/>
      <c r="H739"/>
      <c r="I739" s="138"/>
      <c r="J739"/>
      <c r="K739"/>
      <c r="L739"/>
      <c r="M739"/>
      <c r="N739"/>
      <c r="O739"/>
      <c r="P739"/>
      <c r="Q739"/>
      <c r="R739"/>
      <c r="S739"/>
      <c r="T739"/>
      <c r="U739"/>
      <c r="V739"/>
      <c r="W739" s="138"/>
      <c r="X739" s="138"/>
      <c r="Y739"/>
      <c r="Z739"/>
    </row>
    <row r="740" spans="1:26" x14ac:dyDescent="0.2">
      <c r="A740"/>
      <c r="B740"/>
      <c r="C740"/>
      <c r="D740"/>
      <c r="E740"/>
      <c r="F740"/>
      <c r="G740"/>
      <c r="H740"/>
      <c r="I740" s="138"/>
      <c r="J740"/>
      <c r="K740"/>
      <c r="L740"/>
      <c r="M740"/>
      <c r="N740"/>
      <c r="O740"/>
      <c r="P740"/>
      <c r="Q740"/>
      <c r="R740"/>
      <c r="S740"/>
      <c r="T740"/>
      <c r="U740"/>
      <c r="V740"/>
      <c r="W740" s="138"/>
      <c r="X740" s="138"/>
      <c r="Y740"/>
      <c r="Z740"/>
    </row>
    <row r="741" spans="1:26" x14ac:dyDescent="0.2">
      <c r="A741"/>
      <c r="B741"/>
      <c r="C741"/>
      <c r="D741"/>
      <c r="E741"/>
      <c r="F741"/>
      <c r="G741"/>
      <c r="H741"/>
      <c r="I741" s="138"/>
      <c r="J741"/>
      <c r="K741"/>
      <c r="L741"/>
      <c r="M741"/>
      <c r="N741"/>
      <c r="O741"/>
      <c r="P741"/>
      <c r="Q741"/>
      <c r="R741"/>
      <c r="S741"/>
      <c r="T741"/>
      <c r="U741"/>
      <c r="V741"/>
      <c r="W741" s="138"/>
      <c r="X741" s="138"/>
      <c r="Y741"/>
      <c r="Z741"/>
    </row>
    <row r="742" spans="1:26" x14ac:dyDescent="0.2">
      <c r="A742"/>
      <c r="B742"/>
      <c r="C742"/>
      <c r="D742"/>
      <c r="E742"/>
      <c r="F742"/>
      <c r="G742"/>
      <c r="H742"/>
      <c r="I742" s="138"/>
      <c r="J742"/>
      <c r="K742"/>
      <c r="L742"/>
      <c r="M742"/>
      <c r="N742"/>
      <c r="O742"/>
      <c r="P742"/>
      <c r="Q742"/>
      <c r="R742"/>
      <c r="S742"/>
      <c r="T742"/>
      <c r="U742"/>
      <c r="V742"/>
      <c r="W742" s="138"/>
      <c r="X742" s="138"/>
      <c r="Y742"/>
      <c r="Z742"/>
    </row>
    <row r="743" spans="1:26" x14ac:dyDescent="0.2">
      <c r="A743"/>
      <c r="B743"/>
      <c r="C743"/>
      <c r="D743"/>
      <c r="E743"/>
      <c r="F743"/>
      <c r="G743"/>
      <c r="H743"/>
      <c r="I743" s="138"/>
      <c r="J743"/>
      <c r="K743"/>
      <c r="L743"/>
      <c r="M743"/>
      <c r="N743"/>
      <c r="O743"/>
      <c r="P743"/>
      <c r="Q743"/>
      <c r="R743"/>
      <c r="S743"/>
      <c r="T743"/>
      <c r="U743"/>
      <c r="V743"/>
      <c r="W743" s="138"/>
      <c r="X743" s="138"/>
      <c r="Y743"/>
      <c r="Z743"/>
    </row>
    <row r="744" spans="1:26" x14ac:dyDescent="0.2">
      <c r="A744"/>
      <c r="B744"/>
      <c r="C744"/>
      <c r="D744"/>
      <c r="E744"/>
      <c r="F744"/>
      <c r="G744"/>
      <c r="H744"/>
      <c r="I744" s="138"/>
      <c r="J744"/>
      <c r="K744"/>
      <c r="L744"/>
      <c r="M744"/>
      <c r="N744"/>
      <c r="O744"/>
      <c r="P744"/>
      <c r="Q744"/>
      <c r="R744"/>
      <c r="S744"/>
      <c r="T744"/>
      <c r="U744"/>
      <c r="V744"/>
      <c r="W744" s="138"/>
      <c r="X744" s="138"/>
      <c r="Y744"/>
      <c r="Z744"/>
    </row>
    <row r="745" spans="1:26" x14ac:dyDescent="0.2">
      <c r="A745"/>
      <c r="B745"/>
      <c r="C745"/>
      <c r="D745"/>
      <c r="E745"/>
      <c r="F745"/>
      <c r="G745"/>
      <c r="H745"/>
      <c r="I745" s="138"/>
      <c r="J745"/>
      <c r="K745"/>
      <c r="L745"/>
      <c r="M745"/>
      <c r="N745"/>
      <c r="O745"/>
      <c r="P745"/>
      <c r="Q745"/>
      <c r="R745"/>
      <c r="S745"/>
      <c r="T745"/>
      <c r="U745"/>
      <c r="V745"/>
      <c r="W745" s="138"/>
      <c r="X745" s="138"/>
      <c r="Y745"/>
      <c r="Z745"/>
    </row>
    <row r="746" spans="1:26" x14ac:dyDescent="0.2">
      <c r="A746"/>
      <c r="B746"/>
      <c r="C746"/>
      <c r="D746"/>
      <c r="E746"/>
      <c r="F746"/>
      <c r="G746"/>
      <c r="H746"/>
      <c r="I746" s="138"/>
      <c r="J746"/>
      <c r="K746"/>
      <c r="L746"/>
      <c r="M746"/>
      <c r="N746"/>
      <c r="O746"/>
      <c r="P746"/>
      <c r="Q746"/>
      <c r="R746"/>
      <c r="S746"/>
      <c r="T746"/>
      <c r="U746"/>
      <c r="V746"/>
      <c r="W746" s="138"/>
      <c r="X746" s="138"/>
      <c r="Y746"/>
      <c r="Z746"/>
    </row>
    <row r="747" spans="1:26" x14ac:dyDescent="0.2">
      <c r="A747"/>
      <c r="B747"/>
      <c r="C747"/>
      <c r="D747"/>
      <c r="E747"/>
      <c r="F747"/>
      <c r="G747"/>
      <c r="H747"/>
      <c r="I747" s="138"/>
      <c r="J747"/>
      <c r="K747"/>
      <c r="L747"/>
      <c r="M747"/>
      <c r="N747"/>
      <c r="O747"/>
      <c r="P747"/>
      <c r="Q747"/>
      <c r="R747"/>
      <c r="S747"/>
      <c r="T747"/>
      <c r="U747"/>
      <c r="V747"/>
      <c r="W747" s="138"/>
      <c r="X747" s="138"/>
      <c r="Y747"/>
      <c r="Z747"/>
    </row>
    <row r="748" spans="1:26" x14ac:dyDescent="0.2">
      <c r="A748"/>
      <c r="B748"/>
      <c r="C748"/>
      <c r="D748"/>
      <c r="E748"/>
      <c r="F748"/>
      <c r="G748"/>
      <c r="H748"/>
      <c r="I748" s="138"/>
      <c r="J748"/>
      <c r="K748"/>
      <c r="L748"/>
      <c r="M748"/>
      <c r="N748"/>
      <c r="O748"/>
      <c r="P748"/>
      <c r="Q748"/>
      <c r="R748"/>
      <c r="S748"/>
      <c r="T748"/>
      <c r="U748"/>
      <c r="V748"/>
      <c r="W748" s="138"/>
      <c r="X748" s="138"/>
      <c r="Y748"/>
      <c r="Z748"/>
    </row>
    <row r="749" spans="1:26" x14ac:dyDescent="0.2">
      <c r="A749"/>
      <c r="B749"/>
      <c r="C749"/>
      <c r="D749"/>
      <c r="E749"/>
      <c r="F749"/>
      <c r="G749"/>
      <c r="H749"/>
      <c r="I749" s="138"/>
      <c r="J749"/>
      <c r="K749"/>
      <c r="L749"/>
      <c r="M749"/>
      <c r="N749"/>
      <c r="O749"/>
      <c r="P749"/>
      <c r="Q749"/>
      <c r="R749"/>
      <c r="S749"/>
      <c r="T749"/>
      <c r="U749"/>
      <c r="V749"/>
      <c r="W749" s="138"/>
      <c r="X749" s="138"/>
      <c r="Y749"/>
      <c r="Z749"/>
    </row>
    <row r="750" spans="1:26" x14ac:dyDescent="0.2">
      <c r="A750"/>
      <c r="B750"/>
      <c r="C750"/>
      <c r="D750"/>
      <c r="E750"/>
      <c r="F750"/>
      <c r="G750"/>
      <c r="H750"/>
      <c r="I750" s="138"/>
      <c r="J750"/>
      <c r="K750"/>
      <c r="L750"/>
      <c r="M750"/>
      <c r="N750"/>
      <c r="O750"/>
      <c r="P750"/>
      <c r="Q750"/>
      <c r="R750"/>
      <c r="S750"/>
      <c r="T750"/>
      <c r="U750"/>
      <c r="V750"/>
      <c r="W750" s="138"/>
      <c r="X750" s="138"/>
      <c r="Y750"/>
      <c r="Z750"/>
    </row>
    <row r="751" spans="1:26" x14ac:dyDescent="0.2">
      <c r="A751"/>
      <c r="B751"/>
      <c r="C751"/>
      <c r="D751"/>
      <c r="E751"/>
      <c r="F751"/>
      <c r="G751"/>
      <c r="H751"/>
      <c r="I751" s="138"/>
      <c r="J751"/>
      <c r="K751"/>
      <c r="L751"/>
      <c r="M751"/>
      <c r="N751"/>
      <c r="O751"/>
      <c r="P751"/>
      <c r="Q751"/>
      <c r="R751"/>
      <c r="S751"/>
      <c r="T751"/>
      <c r="U751"/>
      <c r="V751"/>
      <c r="W751" s="138"/>
      <c r="X751" s="138"/>
      <c r="Y751"/>
      <c r="Z751"/>
    </row>
    <row r="752" spans="1:26" x14ac:dyDescent="0.2">
      <c r="A752"/>
      <c r="B752"/>
      <c r="C752"/>
      <c r="D752"/>
      <c r="E752"/>
      <c r="F752"/>
      <c r="G752"/>
      <c r="H752"/>
      <c r="I752" s="138"/>
      <c r="J752"/>
      <c r="K752"/>
      <c r="L752"/>
      <c r="M752"/>
      <c r="N752"/>
      <c r="O752"/>
      <c r="P752"/>
      <c r="Q752"/>
      <c r="R752"/>
      <c r="S752"/>
      <c r="T752"/>
      <c r="U752"/>
      <c r="V752"/>
      <c r="W752" s="138"/>
      <c r="X752" s="138"/>
      <c r="Y752"/>
      <c r="Z752"/>
    </row>
    <row r="753" spans="1:26" x14ac:dyDescent="0.2">
      <c r="A753"/>
      <c r="B753"/>
      <c r="C753"/>
      <c r="D753"/>
      <c r="E753"/>
      <c r="F753"/>
      <c r="G753"/>
      <c r="H753"/>
      <c r="I753" s="138"/>
      <c r="J753"/>
      <c r="K753"/>
      <c r="L753"/>
      <c r="M753"/>
      <c r="N753"/>
      <c r="O753"/>
      <c r="P753"/>
      <c r="Q753"/>
      <c r="R753"/>
      <c r="S753"/>
      <c r="T753"/>
      <c r="U753"/>
      <c r="V753"/>
      <c r="W753" s="138"/>
      <c r="X753" s="138"/>
      <c r="Y753"/>
      <c r="Z753"/>
    </row>
    <row r="754" spans="1:26" x14ac:dyDescent="0.2">
      <c r="A754"/>
      <c r="B754"/>
      <c r="C754"/>
      <c r="D754"/>
      <c r="E754"/>
      <c r="F754"/>
      <c r="G754"/>
      <c r="H754"/>
      <c r="I754" s="138"/>
      <c r="J754"/>
      <c r="K754"/>
      <c r="L754"/>
      <c r="M754"/>
      <c r="N754"/>
      <c r="O754"/>
      <c r="P754"/>
      <c r="Q754"/>
      <c r="R754"/>
      <c r="S754"/>
      <c r="T754"/>
      <c r="U754"/>
      <c r="V754"/>
      <c r="W754" s="138"/>
      <c r="X754" s="138"/>
      <c r="Y754"/>
      <c r="Z754"/>
    </row>
    <row r="755" spans="1:26" x14ac:dyDescent="0.2">
      <c r="A755"/>
      <c r="B755"/>
      <c r="C755"/>
      <c r="D755"/>
      <c r="E755"/>
      <c r="F755"/>
      <c r="G755"/>
      <c r="H755"/>
      <c r="I755" s="138"/>
      <c r="J755"/>
      <c r="K755"/>
      <c r="L755"/>
      <c r="M755"/>
      <c r="N755"/>
      <c r="O755"/>
      <c r="P755"/>
      <c r="Q755"/>
      <c r="R755"/>
      <c r="S755"/>
      <c r="T755"/>
      <c r="U755"/>
      <c r="V755"/>
      <c r="W755" s="138"/>
      <c r="X755" s="138"/>
      <c r="Y755"/>
      <c r="Z755"/>
    </row>
    <row r="756" spans="1:26" x14ac:dyDescent="0.2">
      <c r="A756"/>
      <c r="B756"/>
      <c r="C756"/>
      <c r="D756"/>
      <c r="E756"/>
      <c r="F756"/>
      <c r="G756"/>
      <c r="H756"/>
      <c r="I756" s="138"/>
      <c r="J756"/>
      <c r="K756"/>
      <c r="L756"/>
      <c r="M756"/>
      <c r="N756"/>
      <c r="O756"/>
      <c r="P756"/>
      <c r="Q756"/>
      <c r="R756"/>
      <c r="S756"/>
      <c r="T756"/>
      <c r="U756"/>
      <c r="V756"/>
      <c r="W756" s="138"/>
      <c r="X756" s="138"/>
      <c r="Y756"/>
      <c r="Z756"/>
    </row>
    <row r="757" spans="1:26" x14ac:dyDescent="0.2">
      <c r="A757"/>
      <c r="B757"/>
      <c r="C757"/>
      <c r="D757"/>
      <c r="E757"/>
      <c r="F757"/>
      <c r="G757"/>
      <c r="H757"/>
      <c r="I757" s="138"/>
      <c r="J757"/>
      <c r="K757"/>
      <c r="L757"/>
      <c r="M757"/>
      <c r="N757"/>
      <c r="O757"/>
      <c r="P757"/>
      <c r="Q757"/>
      <c r="R757"/>
      <c r="S757"/>
      <c r="T757"/>
      <c r="U757"/>
      <c r="V757"/>
      <c r="W757" s="138"/>
      <c r="X757" s="138"/>
      <c r="Y757"/>
      <c r="Z757"/>
    </row>
    <row r="758" spans="1:26" x14ac:dyDescent="0.2">
      <c r="A758"/>
      <c r="B758"/>
      <c r="C758"/>
      <c r="D758"/>
      <c r="E758"/>
      <c r="F758"/>
      <c r="G758"/>
      <c r="H758"/>
      <c r="I758" s="138"/>
      <c r="J758"/>
      <c r="K758"/>
      <c r="L758"/>
      <c r="M758"/>
      <c r="N758"/>
      <c r="O758"/>
      <c r="P758"/>
      <c r="Q758"/>
      <c r="R758"/>
      <c r="S758"/>
      <c r="T758"/>
      <c r="U758"/>
      <c r="V758"/>
      <c r="W758" s="138"/>
      <c r="X758" s="138"/>
      <c r="Y758"/>
      <c r="Z758"/>
    </row>
    <row r="759" spans="1:26" x14ac:dyDescent="0.2">
      <c r="A759"/>
      <c r="B759"/>
      <c r="C759"/>
      <c r="D759"/>
      <c r="E759"/>
      <c r="F759"/>
      <c r="G759"/>
      <c r="H759"/>
      <c r="I759" s="138"/>
      <c r="J759"/>
      <c r="K759"/>
      <c r="L759"/>
      <c r="M759"/>
      <c r="N759"/>
      <c r="O759"/>
      <c r="P759"/>
      <c r="Q759"/>
      <c r="R759"/>
      <c r="S759"/>
      <c r="T759"/>
      <c r="U759"/>
      <c r="V759"/>
      <c r="W759" s="138"/>
      <c r="X759" s="138"/>
      <c r="Y759"/>
      <c r="Z759"/>
    </row>
    <row r="760" spans="1:26" x14ac:dyDescent="0.2">
      <c r="A760"/>
      <c r="B760"/>
      <c r="C760"/>
      <c r="D760"/>
      <c r="E760"/>
      <c r="F760"/>
      <c r="G760"/>
      <c r="H760"/>
      <c r="I760" s="138"/>
      <c r="J760"/>
      <c r="K760"/>
      <c r="L760"/>
      <c r="M760"/>
      <c r="N760"/>
      <c r="O760"/>
      <c r="P760"/>
      <c r="Q760"/>
      <c r="R760"/>
      <c r="S760"/>
      <c r="T760"/>
      <c r="U760"/>
      <c r="V760"/>
      <c r="W760" s="138"/>
      <c r="X760" s="138"/>
      <c r="Y760"/>
      <c r="Z760"/>
    </row>
    <row r="761" spans="1:26" x14ac:dyDescent="0.2">
      <c r="A761"/>
      <c r="B761"/>
      <c r="C761"/>
      <c r="D761"/>
      <c r="E761"/>
      <c r="F761"/>
      <c r="G761"/>
      <c r="H761"/>
      <c r="I761" s="138"/>
      <c r="J761"/>
      <c r="K761"/>
      <c r="L761"/>
      <c r="M761"/>
      <c r="N761"/>
      <c r="O761"/>
      <c r="P761"/>
      <c r="Q761"/>
      <c r="R761"/>
      <c r="S761"/>
      <c r="T761"/>
      <c r="U761"/>
      <c r="V761"/>
      <c r="W761" s="138"/>
      <c r="X761" s="138"/>
      <c r="Y761"/>
      <c r="Z761"/>
    </row>
    <row r="762" spans="1:26" x14ac:dyDescent="0.2">
      <c r="A762"/>
      <c r="B762"/>
      <c r="C762"/>
      <c r="D762"/>
      <c r="E762"/>
      <c r="F762"/>
      <c r="G762"/>
      <c r="H762"/>
      <c r="I762" s="138"/>
      <c r="J762"/>
      <c r="K762"/>
      <c r="L762"/>
      <c r="M762"/>
      <c r="N762"/>
      <c r="O762"/>
      <c r="P762"/>
      <c r="Q762"/>
      <c r="R762"/>
      <c r="S762"/>
      <c r="T762"/>
      <c r="U762"/>
      <c r="V762"/>
      <c r="W762" s="138"/>
      <c r="X762" s="138"/>
      <c r="Y762"/>
      <c r="Z762"/>
    </row>
    <row r="763" spans="1:26" x14ac:dyDescent="0.2">
      <c r="A763"/>
      <c r="B763"/>
      <c r="C763"/>
      <c r="D763"/>
      <c r="E763"/>
      <c r="F763"/>
      <c r="G763"/>
      <c r="H763"/>
      <c r="I763" s="138"/>
      <c r="J763"/>
      <c r="K763"/>
      <c r="L763"/>
      <c r="M763"/>
      <c r="N763"/>
      <c r="O763"/>
      <c r="P763"/>
      <c r="Q763"/>
      <c r="R763"/>
      <c r="S763"/>
      <c r="T763"/>
      <c r="U763"/>
      <c r="V763"/>
      <c r="W763" s="138"/>
      <c r="X763" s="138"/>
      <c r="Y763"/>
      <c r="Z763"/>
    </row>
    <row r="764" spans="1:26" x14ac:dyDescent="0.2">
      <c r="A764"/>
      <c r="B764"/>
      <c r="C764"/>
      <c r="D764"/>
      <c r="E764"/>
      <c r="F764"/>
      <c r="G764"/>
      <c r="H764"/>
      <c r="I764" s="138"/>
      <c r="J764"/>
      <c r="K764"/>
      <c r="L764"/>
      <c r="M764"/>
      <c r="N764"/>
      <c r="O764"/>
      <c r="P764"/>
      <c r="Q764"/>
      <c r="R764"/>
      <c r="S764"/>
      <c r="T764"/>
      <c r="U764"/>
      <c r="V764"/>
      <c r="W764" s="138"/>
      <c r="X764" s="138"/>
      <c r="Y764"/>
      <c r="Z764"/>
    </row>
    <row r="765" spans="1:26" x14ac:dyDescent="0.2">
      <c r="A765"/>
      <c r="B765"/>
      <c r="C765"/>
      <c r="D765"/>
      <c r="E765"/>
      <c r="F765"/>
      <c r="G765"/>
      <c r="H765"/>
      <c r="I765" s="138"/>
      <c r="J765"/>
      <c r="K765"/>
      <c r="L765"/>
      <c r="M765"/>
      <c r="N765"/>
      <c r="O765"/>
      <c r="P765"/>
      <c r="Q765"/>
      <c r="R765"/>
      <c r="S765"/>
      <c r="T765"/>
      <c r="U765"/>
      <c r="V765"/>
      <c r="W765" s="138"/>
      <c r="X765" s="138"/>
      <c r="Y765"/>
      <c r="Z765"/>
    </row>
    <row r="766" spans="1:26" x14ac:dyDescent="0.2">
      <c r="A766"/>
      <c r="B766"/>
      <c r="C766"/>
      <c r="D766"/>
      <c r="E766"/>
      <c r="F766"/>
      <c r="G766"/>
      <c r="H766"/>
      <c r="I766" s="138"/>
      <c r="J766"/>
      <c r="K766"/>
      <c r="L766"/>
      <c r="M766"/>
      <c r="N766"/>
      <c r="O766"/>
      <c r="P766"/>
      <c r="Q766"/>
      <c r="R766"/>
      <c r="S766"/>
      <c r="T766"/>
      <c r="U766"/>
      <c r="V766"/>
      <c r="W766" s="138"/>
      <c r="X766" s="138"/>
      <c r="Y766"/>
      <c r="Z766"/>
    </row>
    <row r="767" spans="1:26" x14ac:dyDescent="0.2">
      <c r="A767"/>
      <c r="B767"/>
      <c r="C767"/>
      <c r="D767"/>
      <c r="E767"/>
      <c r="F767"/>
      <c r="G767"/>
      <c r="H767"/>
      <c r="I767" s="138"/>
      <c r="J767"/>
      <c r="K767"/>
      <c r="L767"/>
      <c r="M767"/>
      <c r="N767"/>
      <c r="O767"/>
      <c r="P767"/>
      <c r="Q767"/>
      <c r="R767"/>
      <c r="S767"/>
      <c r="T767"/>
      <c r="U767"/>
      <c r="V767"/>
      <c r="W767" s="138"/>
      <c r="X767" s="138"/>
      <c r="Y767"/>
      <c r="Z767"/>
    </row>
    <row r="768" spans="1:26" x14ac:dyDescent="0.2">
      <c r="A768"/>
      <c r="B768"/>
      <c r="C768"/>
      <c r="D768"/>
      <c r="E768"/>
      <c r="F768"/>
      <c r="G768"/>
      <c r="H768"/>
      <c r="I768" s="138"/>
      <c r="J768"/>
      <c r="K768"/>
      <c r="L768"/>
      <c r="M768"/>
      <c r="N768"/>
      <c r="O768"/>
      <c r="P768"/>
      <c r="Q768"/>
      <c r="R768"/>
      <c r="S768"/>
      <c r="T768"/>
      <c r="U768"/>
      <c r="V768"/>
      <c r="W768" s="138"/>
      <c r="X768" s="138"/>
      <c r="Y768"/>
      <c r="Z768"/>
    </row>
    <row r="769" spans="1:26" x14ac:dyDescent="0.2">
      <c r="A769"/>
      <c r="B769"/>
      <c r="C769"/>
      <c r="D769"/>
      <c r="E769"/>
      <c r="F769"/>
      <c r="G769"/>
      <c r="H769"/>
      <c r="I769" s="138"/>
      <c r="J769"/>
      <c r="K769"/>
      <c r="L769"/>
      <c r="M769"/>
      <c r="N769"/>
      <c r="O769"/>
      <c r="P769"/>
      <c r="Q769"/>
      <c r="R769"/>
      <c r="S769"/>
      <c r="T769"/>
      <c r="U769"/>
      <c r="V769"/>
      <c r="W769" s="138"/>
      <c r="X769" s="138"/>
      <c r="Y769"/>
      <c r="Z769"/>
    </row>
    <row r="770" spans="1:26" x14ac:dyDescent="0.2">
      <c r="A770"/>
      <c r="B770"/>
      <c r="C770"/>
      <c r="D770"/>
      <c r="E770"/>
      <c r="F770"/>
      <c r="G770"/>
      <c r="H770"/>
      <c r="I770" s="138"/>
      <c r="J770"/>
      <c r="K770"/>
      <c r="L770"/>
      <c r="M770"/>
      <c r="N770"/>
      <c r="O770"/>
      <c r="P770"/>
      <c r="Q770"/>
      <c r="R770"/>
      <c r="S770"/>
      <c r="T770"/>
      <c r="U770"/>
      <c r="V770"/>
      <c r="W770" s="138"/>
      <c r="X770" s="138"/>
      <c r="Y770"/>
      <c r="Z770"/>
    </row>
    <row r="771" spans="1:26" x14ac:dyDescent="0.2">
      <c r="A771"/>
      <c r="B771"/>
      <c r="C771"/>
      <c r="D771"/>
      <c r="E771"/>
      <c r="F771"/>
      <c r="G771"/>
      <c r="H771"/>
      <c r="I771" s="138"/>
      <c r="J771"/>
      <c r="K771"/>
      <c r="L771"/>
      <c r="M771"/>
      <c r="N771"/>
      <c r="O771"/>
      <c r="P771"/>
      <c r="Q771"/>
      <c r="R771"/>
      <c r="S771"/>
      <c r="T771"/>
      <c r="U771"/>
      <c r="V771"/>
      <c r="W771" s="138"/>
      <c r="X771" s="138"/>
      <c r="Y771"/>
      <c r="Z771"/>
    </row>
    <row r="772" spans="1:26" x14ac:dyDescent="0.2">
      <c r="A772"/>
      <c r="B772"/>
      <c r="C772"/>
      <c r="D772"/>
      <c r="E772"/>
      <c r="F772"/>
      <c r="G772"/>
      <c r="H772"/>
      <c r="I772" s="138"/>
      <c r="J772"/>
      <c r="K772"/>
      <c r="L772"/>
      <c r="M772"/>
      <c r="N772"/>
      <c r="O772"/>
      <c r="P772"/>
      <c r="Q772"/>
      <c r="R772"/>
      <c r="S772"/>
      <c r="T772"/>
      <c r="U772"/>
      <c r="V772"/>
      <c r="W772" s="138"/>
      <c r="X772" s="138"/>
      <c r="Y772"/>
      <c r="Z772"/>
    </row>
    <row r="773" spans="1:26" x14ac:dyDescent="0.2">
      <c r="A773"/>
      <c r="B773"/>
      <c r="C773"/>
      <c r="D773"/>
      <c r="E773"/>
      <c r="F773"/>
      <c r="G773"/>
      <c r="H773"/>
      <c r="I773" s="138"/>
      <c r="J773"/>
      <c r="K773"/>
      <c r="L773"/>
      <c r="M773"/>
      <c r="N773"/>
      <c r="O773"/>
      <c r="P773"/>
      <c r="Q773"/>
      <c r="R773"/>
      <c r="S773"/>
      <c r="T773"/>
      <c r="U773"/>
      <c r="V773"/>
      <c r="W773" s="138"/>
      <c r="X773" s="138"/>
      <c r="Y773"/>
      <c r="Z773"/>
    </row>
    <row r="774" spans="1:26" x14ac:dyDescent="0.2">
      <c r="A774"/>
      <c r="B774"/>
      <c r="C774"/>
      <c r="D774"/>
      <c r="E774"/>
      <c r="F774"/>
      <c r="G774"/>
      <c r="H774"/>
      <c r="I774" s="138"/>
      <c r="J774"/>
      <c r="K774"/>
      <c r="L774"/>
      <c r="M774"/>
      <c r="N774"/>
      <c r="O774"/>
      <c r="P774"/>
      <c r="Q774"/>
      <c r="R774"/>
      <c r="S774"/>
      <c r="T774"/>
      <c r="U774"/>
      <c r="V774"/>
      <c r="W774" s="138"/>
      <c r="X774" s="138"/>
      <c r="Y774"/>
      <c r="Z774"/>
    </row>
    <row r="775" spans="1:26" x14ac:dyDescent="0.2">
      <c r="A775"/>
      <c r="B775"/>
      <c r="C775"/>
      <c r="D775"/>
      <c r="E775"/>
      <c r="F775"/>
      <c r="G775"/>
      <c r="H775"/>
      <c r="I775" s="138"/>
      <c r="J775"/>
      <c r="K775"/>
      <c r="L775"/>
      <c r="M775"/>
      <c r="N775"/>
      <c r="O775"/>
      <c r="P775"/>
      <c r="Q775"/>
      <c r="R775"/>
      <c r="S775"/>
      <c r="T775"/>
      <c r="U775"/>
      <c r="V775"/>
      <c r="W775" s="138"/>
      <c r="X775" s="138"/>
      <c r="Y775"/>
      <c r="Z775"/>
    </row>
    <row r="776" spans="1:26" x14ac:dyDescent="0.2">
      <c r="A776"/>
      <c r="B776"/>
      <c r="C776"/>
      <c r="D776"/>
      <c r="E776"/>
      <c r="F776"/>
      <c r="G776"/>
      <c r="H776"/>
      <c r="I776" s="138"/>
      <c r="J776"/>
      <c r="K776"/>
      <c r="L776"/>
      <c r="M776"/>
      <c r="N776"/>
      <c r="O776"/>
      <c r="P776"/>
      <c r="Q776"/>
      <c r="R776"/>
      <c r="S776"/>
      <c r="T776"/>
      <c r="U776"/>
      <c r="V776"/>
      <c r="W776" s="138"/>
      <c r="X776" s="138"/>
      <c r="Y776"/>
      <c r="Z776"/>
    </row>
    <row r="777" spans="1:26" x14ac:dyDescent="0.2">
      <c r="A777"/>
      <c r="B777"/>
      <c r="C777"/>
      <c r="D777"/>
      <c r="E777"/>
      <c r="F777"/>
      <c r="G777"/>
      <c r="H777"/>
      <c r="I777" s="138"/>
      <c r="J777"/>
      <c r="K777"/>
      <c r="L777"/>
      <c r="M777"/>
      <c r="N777"/>
      <c r="O777"/>
      <c r="P777"/>
      <c r="Q777"/>
      <c r="R777"/>
      <c r="S777"/>
      <c r="T777"/>
      <c r="U777"/>
      <c r="V777"/>
      <c r="W777" s="138"/>
      <c r="X777" s="138"/>
      <c r="Y777"/>
      <c r="Z777"/>
    </row>
    <row r="778" spans="1:26" x14ac:dyDescent="0.2">
      <c r="A778"/>
      <c r="B778"/>
      <c r="C778"/>
      <c r="D778"/>
      <c r="E778"/>
      <c r="F778"/>
      <c r="G778"/>
      <c r="H778"/>
      <c r="I778" s="138"/>
      <c r="J778"/>
      <c r="K778"/>
      <c r="L778"/>
      <c r="M778"/>
      <c r="N778"/>
      <c r="O778"/>
      <c r="P778"/>
      <c r="Q778"/>
      <c r="R778"/>
      <c r="S778"/>
      <c r="T778"/>
      <c r="U778"/>
      <c r="V778"/>
      <c r="W778" s="138"/>
      <c r="X778" s="138"/>
      <c r="Y778"/>
      <c r="Z778"/>
    </row>
    <row r="779" spans="1:26" x14ac:dyDescent="0.2">
      <c r="A779"/>
      <c r="B779"/>
      <c r="C779"/>
      <c r="D779"/>
      <c r="E779"/>
      <c r="F779"/>
      <c r="G779"/>
      <c r="H779"/>
      <c r="I779" s="138"/>
      <c r="J779"/>
      <c r="K779"/>
      <c r="L779"/>
      <c r="M779"/>
      <c r="N779"/>
      <c r="O779"/>
      <c r="P779"/>
      <c r="Q779"/>
      <c r="R779"/>
      <c r="S779"/>
      <c r="T779"/>
      <c r="U779"/>
      <c r="V779"/>
      <c r="W779" s="138"/>
      <c r="X779" s="138"/>
      <c r="Y779"/>
      <c r="Z779"/>
    </row>
    <row r="780" spans="1:26" x14ac:dyDescent="0.2">
      <c r="A780"/>
      <c r="B780"/>
      <c r="C780"/>
      <c r="D780"/>
      <c r="E780"/>
      <c r="F780"/>
      <c r="G780"/>
      <c r="H780"/>
      <c r="I780" s="138"/>
      <c r="J780"/>
      <c r="K780"/>
      <c r="L780"/>
      <c r="M780"/>
      <c r="N780"/>
      <c r="O780"/>
      <c r="P780"/>
      <c r="Q780"/>
      <c r="R780"/>
      <c r="S780"/>
      <c r="T780"/>
      <c r="U780"/>
      <c r="V780"/>
      <c r="W780" s="138"/>
      <c r="X780" s="138"/>
      <c r="Y780"/>
      <c r="Z780"/>
    </row>
    <row r="781" spans="1:26" x14ac:dyDescent="0.2">
      <c r="A781"/>
      <c r="B781"/>
      <c r="C781"/>
      <c r="D781"/>
      <c r="E781"/>
      <c r="F781"/>
      <c r="G781"/>
      <c r="H781"/>
      <c r="I781" s="138"/>
      <c r="J781"/>
      <c r="K781"/>
      <c r="L781"/>
      <c r="M781"/>
      <c r="N781"/>
      <c r="O781"/>
      <c r="P781"/>
      <c r="Q781"/>
      <c r="R781"/>
      <c r="S781"/>
      <c r="T781"/>
      <c r="U781"/>
      <c r="V781"/>
      <c r="W781" s="138"/>
      <c r="X781" s="138"/>
      <c r="Y781"/>
      <c r="Z781"/>
    </row>
    <row r="782" spans="1:26" x14ac:dyDescent="0.2">
      <c r="A782"/>
      <c r="B782"/>
      <c r="C782"/>
      <c r="D782"/>
      <c r="E782"/>
      <c r="F782"/>
      <c r="G782"/>
      <c r="H782"/>
      <c r="I782" s="138"/>
      <c r="J782"/>
      <c r="K782"/>
      <c r="L782"/>
      <c r="M782"/>
      <c r="N782"/>
      <c r="O782"/>
      <c r="P782"/>
      <c r="Q782"/>
      <c r="R782"/>
      <c r="S782"/>
      <c r="T782"/>
      <c r="U782"/>
      <c r="V782"/>
      <c r="W782" s="138"/>
      <c r="X782" s="138"/>
      <c r="Y782"/>
      <c r="Z782"/>
    </row>
    <row r="783" spans="1:26" x14ac:dyDescent="0.2">
      <c r="A783"/>
      <c r="B783"/>
      <c r="C783"/>
      <c r="D783"/>
      <c r="E783"/>
      <c r="F783"/>
      <c r="G783"/>
      <c r="H783"/>
      <c r="I783" s="138"/>
      <c r="J783"/>
      <c r="K783"/>
      <c r="L783"/>
      <c r="M783"/>
      <c r="N783"/>
      <c r="O783"/>
      <c r="P783"/>
      <c r="Q783"/>
      <c r="R783"/>
      <c r="S783"/>
      <c r="T783"/>
      <c r="U783"/>
      <c r="V783"/>
      <c r="W783" s="138"/>
      <c r="X783" s="138"/>
      <c r="Y783"/>
      <c r="Z783"/>
    </row>
    <row r="784" spans="1:26" x14ac:dyDescent="0.2">
      <c r="A784"/>
      <c r="B784"/>
      <c r="C784"/>
      <c r="D784"/>
      <c r="E784"/>
      <c r="F784"/>
      <c r="G784"/>
      <c r="H784"/>
      <c r="I784" s="138"/>
      <c r="J784"/>
      <c r="K784"/>
      <c r="L784"/>
      <c r="M784"/>
      <c r="N784"/>
      <c r="O784"/>
      <c r="P784"/>
      <c r="Q784"/>
      <c r="R784"/>
      <c r="S784"/>
      <c r="T784"/>
      <c r="U784"/>
      <c r="V784"/>
      <c r="W784" s="138"/>
      <c r="X784" s="138"/>
      <c r="Y784"/>
      <c r="Z784"/>
    </row>
    <row r="785" spans="1:26" x14ac:dyDescent="0.2">
      <c r="A785"/>
      <c r="B785"/>
      <c r="C785"/>
      <c r="D785"/>
      <c r="E785"/>
      <c r="F785"/>
      <c r="G785"/>
      <c r="H785"/>
      <c r="I785" s="138"/>
      <c r="J785"/>
      <c r="K785"/>
      <c r="L785"/>
      <c r="M785"/>
      <c r="N785"/>
      <c r="O785"/>
      <c r="P785"/>
      <c r="Q785"/>
      <c r="R785"/>
      <c r="S785"/>
      <c r="T785"/>
      <c r="U785"/>
      <c r="V785"/>
      <c r="W785" s="138"/>
      <c r="X785" s="138"/>
      <c r="Y785"/>
      <c r="Z785"/>
    </row>
    <row r="786" spans="1:26" x14ac:dyDescent="0.2">
      <c r="A786"/>
      <c r="B786"/>
      <c r="C786"/>
      <c r="D786"/>
      <c r="E786"/>
      <c r="F786"/>
      <c r="G786"/>
      <c r="H786"/>
      <c r="I786" s="138"/>
      <c r="J786"/>
      <c r="K786"/>
      <c r="L786"/>
      <c r="M786"/>
      <c r="N786"/>
      <c r="O786"/>
      <c r="P786"/>
      <c r="Q786"/>
      <c r="R786"/>
      <c r="S786"/>
      <c r="T786"/>
      <c r="U786"/>
      <c r="V786"/>
      <c r="W786" s="138"/>
      <c r="X786" s="138"/>
      <c r="Y786"/>
      <c r="Z786"/>
    </row>
    <row r="787" spans="1:26" x14ac:dyDescent="0.2">
      <c r="A787"/>
      <c r="B787"/>
      <c r="C787"/>
      <c r="D787"/>
      <c r="E787"/>
      <c r="F787"/>
      <c r="G787"/>
      <c r="H787"/>
      <c r="I787" s="138"/>
      <c r="J787"/>
      <c r="K787"/>
      <c r="L787"/>
      <c r="M787"/>
      <c r="N787"/>
      <c r="O787"/>
      <c r="P787"/>
      <c r="Q787"/>
      <c r="R787"/>
      <c r="S787"/>
      <c r="T787"/>
      <c r="U787"/>
      <c r="V787"/>
      <c r="W787" s="138"/>
      <c r="X787" s="138"/>
      <c r="Y787"/>
      <c r="Z787"/>
    </row>
    <row r="788" spans="1:26" x14ac:dyDescent="0.2">
      <c r="A788"/>
      <c r="B788"/>
      <c r="C788"/>
      <c r="D788"/>
      <c r="E788"/>
      <c r="F788"/>
      <c r="G788"/>
      <c r="H788"/>
      <c r="I788" s="138"/>
      <c r="J788"/>
      <c r="K788"/>
      <c r="L788"/>
      <c r="M788"/>
      <c r="N788"/>
      <c r="O788"/>
      <c r="P788"/>
      <c r="Q788"/>
      <c r="R788"/>
      <c r="S788"/>
      <c r="T788"/>
      <c r="U788"/>
      <c r="V788"/>
      <c r="W788" s="138"/>
      <c r="X788" s="138"/>
      <c r="Y788"/>
      <c r="Z788"/>
    </row>
    <row r="789" spans="1:26" x14ac:dyDescent="0.2">
      <c r="A789"/>
      <c r="B789"/>
      <c r="C789"/>
      <c r="D789"/>
      <c r="E789"/>
      <c r="F789"/>
      <c r="G789"/>
      <c r="H789"/>
      <c r="I789" s="138"/>
      <c r="J789"/>
      <c r="K789"/>
      <c r="L789"/>
      <c r="M789"/>
      <c r="N789"/>
      <c r="O789"/>
      <c r="P789"/>
      <c r="Q789"/>
      <c r="R789"/>
      <c r="S789"/>
      <c r="T789"/>
      <c r="U789"/>
      <c r="V789"/>
      <c r="W789" s="138"/>
      <c r="X789" s="138"/>
      <c r="Y789"/>
      <c r="Z789"/>
    </row>
    <row r="790" spans="1:26" x14ac:dyDescent="0.2">
      <c r="A790"/>
      <c r="B790"/>
      <c r="C790"/>
      <c r="D790"/>
      <c r="E790"/>
      <c r="F790"/>
      <c r="G790"/>
      <c r="H790"/>
      <c r="I790" s="138"/>
      <c r="J790"/>
      <c r="K790"/>
      <c r="L790"/>
      <c r="M790"/>
      <c r="N790"/>
      <c r="O790"/>
      <c r="P790"/>
      <c r="Q790"/>
      <c r="R790"/>
      <c r="S790"/>
      <c r="T790"/>
      <c r="U790"/>
      <c r="V790"/>
      <c r="W790" s="138"/>
      <c r="X790" s="138"/>
      <c r="Y790"/>
      <c r="Z790"/>
    </row>
    <row r="791" spans="1:26" x14ac:dyDescent="0.2">
      <c r="A791"/>
      <c r="B791"/>
      <c r="C791"/>
      <c r="D791"/>
      <c r="E791"/>
      <c r="F791"/>
      <c r="G791"/>
      <c r="H791"/>
      <c r="I791" s="138"/>
      <c r="J791"/>
      <c r="K791"/>
      <c r="L791"/>
      <c r="M791"/>
      <c r="N791"/>
      <c r="O791"/>
      <c r="P791"/>
      <c r="Q791"/>
      <c r="R791"/>
      <c r="S791"/>
      <c r="T791"/>
      <c r="U791"/>
      <c r="V791"/>
      <c r="W791" s="138"/>
      <c r="X791" s="138"/>
      <c r="Y791"/>
      <c r="Z791"/>
    </row>
    <row r="792" spans="1:26" x14ac:dyDescent="0.2">
      <c r="A792"/>
      <c r="B792"/>
      <c r="C792"/>
      <c r="D792"/>
      <c r="E792"/>
      <c r="F792"/>
      <c r="G792"/>
      <c r="H792"/>
      <c r="I792" s="138"/>
      <c r="J792"/>
      <c r="K792"/>
      <c r="L792"/>
      <c r="M792"/>
      <c r="N792"/>
      <c r="O792"/>
      <c r="P792"/>
      <c r="Q792"/>
      <c r="R792"/>
      <c r="S792"/>
      <c r="T792"/>
      <c r="U792"/>
      <c r="V792"/>
      <c r="W792" s="138"/>
      <c r="X792" s="138"/>
      <c r="Y792"/>
      <c r="Z792"/>
    </row>
    <row r="793" spans="1:26" x14ac:dyDescent="0.2">
      <c r="A793"/>
      <c r="B793"/>
      <c r="C793"/>
      <c r="D793"/>
      <c r="E793"/>
      <c r="F793"/>
      <c r="G793"/>
      <c r="H793"/>
      <c r="I793" s="138"/>
      <c r="J793"/>
      <c r="K793"/>
      <c r="L793"/>
      <c r="M793"/>
      <c r="N793"/>
      <c r="O793"/>
      <c r="P793"/>
      <c r="Q793"/>
      <c r="R793"/>
      <c r="S793"/>
      <c r="T793"/>
      <c r="U793"/>
      <c r="V793"/>
      <c r="W793" s="138"/>
      <c r="X793" s="138"/>
      <c r="Y793"/>
      <c r="Z793"/>
    </row>
    <row r="794" spans="1:26" x14ac:dyDescent="0.2">
      <c r="A794"/>
      <c r="B794"/>
      <c r="C794"/>
      <c r="D794"/>
      <c r="E794"/>
      <c r="F794"/>
      <c r="G794"/>
      <c r="H794"/>
      <c r="I794" s="138"/>
      <c r="J794"/>
      <c r="K794"/>
      <c r="L794"/>
      <c r="M794"/>
      <c r="N794"/>
      <c r="O794"/>
      <c r="P794"/>
      <c r="Q794"/>
      <c r="R794"/>
      <c r="S794"/>
      <c r="T794"/>
      <c r="U794"/>
      <c r="V794"/>
      <c r="W794" s="138"/>
      <c r="X794" s="138"/>
      <c r="Y794"/>
      <c r="Z794"/>
    </row>
    <row r="795" spans="1:26" x14ac:dyDescent="0.2">
      <c r="A795"/>
      <c r="B795"/>
      <c r="C795"/>
      <c r="D795"/>
      <c r="E795"/>
      <c r="F795"/>
      <c r="G795"/>
      <c r="H795"/>
      <c r="I795" s="138"/>
      <c r="J795"/>
      <c r="K795"/>
      <c r="L795"/>
      <c r="M795"/>
      <c r="N795"/>
      <c r="O795"/>
      <c r="P795"/>
      <c r="Q795"/>
      <c r="R795"/>
      <c r="S795"/>
      <c r="T795"/>
      <c r="U795"/>
      <c r="V795"/>
      <c r="W795" s="138"/>
      <c r="X795" s="138"/>
      <c r="Y795"/>
      <c r="Z795"/>
    </row>
    <row r="796" spans="1:26" x14ac:dyDescent="0.2">
      <c r="A796"/>
      <c r="B796"/>
      <c r="C796"/>
      <c r="D796"/>
      <c r="E796"/>
      <c r="F796"/>
      <c r="G796"/>
      <c r="H796"/>
      <c r="I796" s="138"/>
      <c r="J796"/>
      <c r="K796"/>
      <c r="L796"/>
      <c r="M796"/>
      <c r="N796"/>
      <c r="O796"/>
      <c r="P796"/>
      <c r="Q796"/>
      <c r="R796"/>
      <c r="S796"/>
      <c r="T796"/>
      <c r="U796"/>
      <c r="V796"/>
      <c r="W796" s="138"/>
      <c r="X796" s="138"/>
      <c r="Y796"/>
      <c r="Z796"/>
    </row>
    <row r="797" spans="1:26" x14ac:dyDescent="0.2">
      <c r="A797"/>
      <c r="B797"/>
      <c r="C797"/>
      <c r="D797"/>
      <c r="E797"/>
      <c r="F797"/>
      <c r="G797"/>
      <c r="H797"/>
      <c r="I797" s="138"/>
      <c r="J797"/>
      <c r="K797"/>
      <c r="L797"/>
      <c r="M797"/>
      <c r="N797"/>
      <c r="O797"/>
      <c r="P797"/>
      <c r="Q797"/>
      <c r="R797"/>
      <c r="S797"/>
      <c r="T797"/>
      <c r="U797"/>
      <c r="V797"/>
      <c r="W797" s="138"/>
      <c r="X797" s="138"/>
      <c r="Y797"/>
      <c r="Z797"/>
    </row>
    <row r="798" spans="1:26" x14ac:dyDescent="0.2">
      <c r="A798"/>
      <c r="B798"/>
      <c r="C798"/>
      <c r="D798"/>
      <c r="E798"/>
      <c r="F798"/>
      <c r="G798"/>
      <c r="H798"/>
      <c r="I798" s="138"/>
      <c r="J798"/>
      <c r="K798"/>
      <c r="L798"/>
      <c r="M798"/>
      <c r="N798"/>
      <c r="O798"/>
      <c r="P798"/>
      <c r="Q798"/>
      <c r="R798"/>
      <c r="S798"/>
      <c r="T798"/>
      <c r="U798"/>
      <c r="V798"/>
      <c r="W798" s="138"/>
      <c r="X798" s="138"/>
      <c r="Y798"/>
      <c r="Z798"/>
    </row>
    <row r="799" spans="1:26" x14ac:dyDescent="0.2">
      <c r="A799"/>
      <c r="B799"/>
      <c r="C799"/>
      <c r="D799"/>
      <c r="E799"/>
      <c r="F799"/>
      <c r="G799"/>
      <c r="H799"/>
      <c r="I799" s="138"/>
      <c r="J799"/>
      <c r="K799"/>
      <c r="L799"/>
      <c r="M799"/>
      <c r="N799"/>
      <c r="O799"/>
      <c r="P799"/>
      <c r="Q799"/>
      <c r="R799"/>
      <c r="S799"/>
      <c r="T799"/>
      <c r="U799"/>
      <c r="V799"/>
      <c r="W799" s="138"/>
      <c r="X799" s="138"/>
      <c r="Y799"/>
      <c r="Z799"/>
    </row>
    <row r="800" spans="1:26" x14ac:dyDescent="0.2">
      <c r="A800"/>
      <c r="B800"/>
      <c r="C800"/>
      <c r="D800"/>
      <c r="E800"/>
      <c r="F800"/>
      <c r="G800"/>
      <c r="H800"/>
      <c r="I800" s="138"/>
      <c r="J800"/>
      <c r="K800"/>
      <c r="L800"/>
      <c r="M800"/>
      <c r="N800"/>
      <c r="O800"/>
      <c r="P800"/>
      <c r="Q800"/>
      <c r="R800"/>
      <c r="S800"/>
      <c r="T800"/>
      <c r="U800"/>
      <c r="V800"/>
      <c r="W800" s="138"/>
      <c r="X800" s="138"/>
      <c r="Y800"/>
      <c r="Z800"/>
    </row>
    <row r="801" spans="1:26" x14ac:dyDescent="0.2">
      <c r="A801"/>
      <c r="B801"/>
      <c r="C801"/>
      <c r="D801"/>
      <c r="E801"/>
      <c r="F801"/>
      <c r="G801"/>
      <c r="H801"/>
      <c r="I801" s="138"/>
      <c r="J801"/>
      <c r="K801"/>
      <c r="L801"/>
      <c r="M801"/>
      <c r="N801"/>
      <c r="O801"/>
      <c r="P801"/>
      <c r="Q801"/>
      <c r="R801"/>
      <c r="S801"/>
      <c r="T801"/>
      <c r="U801"/>
      <c r="V801"/>
      <c r="W801" s="138"/>
      <c r="X801" s="138"/>
      <c r="Y801"/>
      <c r="Z801"/>
    </row>
    <row r="802" spans="1:26" x14ac:dyDescent="0.2">
      <c r="A802"/>
      <c r="B802"/>
      <c r="C802"/>
      <c r="D802"/>
      <c r="E802"/>
      <c r="F802"/>
      <c r="G802"/>
      <c r="H802"/>
      <c r="I802" s="138"/>
      <c r="J802"/>
      <c r="K802"/>
      <c r="L802"/>
      <c r="M802"/>
      <c r="N802"/>
      <c r="O802"/>
      <c r="P802"/>
      <c r="Q802"/>
      <c r="R802"/>
      <c r="S802"/>
      <c r="T802"/>
      <c r="U802"/>
      <c r="V802"/>
      <c r="W802" s="138"/>
      <c r="X802" s="138"/>
      <c r="Y802"/>
      <c r="Z802"/>
    </row>
    <row r="803" spans="1:26" x14ac:dyDescent="0.2">
      <c r="A803"/>
      <c r="B803"/>
      <c r="C803"/>
      <c r="D803"/>
      <c r="E803"/>
      <c r="F803"/>
      <c r="G803"/>
      <c r="H803"/>
      <c r="I803" s="138"/>
      <c r="J803"/>
      <c r="K803"/>
      <c r="L803"/>
      <c r="M803"/>
      <c r="N803"/>
      <c r="O803"/>
      <c r="P803"/>
      <c r="Q803"/>
      <c r="R803"/>
      <c r="S803"/>
      <c r="T803"/>
      <c r="U803"/>
      <c r="V803"/>
      <c r="W803" s="138"/>
      <c r="X803" s="138"/>
      <c r="Y803"/>
      <c r="Z803"/>
    </row>
    <row r="804" spans="1:26" x14ac:dyDescent="0.2">
      <c r="A804"/>
      <c r="B804"/>
      <c r="C804"/>
      <c r="D804"/>
      <c r="E804"/>
      <c r="F804"/>
      <c r="G804"/>
      <c r="H804"/>
      <c r="I804" s="138"/>
      <c r="J804"/>
      <c r="K804"/>
      <c r="L804"/>
      <c r="M804"/>
      <c r="N804"/>
      <c r="O804"/>
      <c r="P804"/>
      <c r="Q804"/>
      <c r="R804"/>
      <c r="S804"/>
      <c r="T804"/>
      <c r="U804"/>
      <c r="V804"/>
      <c r="W804" s="138"/>
      <c r="X804" s="138"/>
      <c r="Y804"/>
      <c r="Z804"/>
    </row>
    <row r="805" spans="1:26" x14ac:dyDescent="0.2">
      <c r="A805"/>
      <c r="B805"/>
      <c r="C805"/>
      <c r="D805"/>
      <c r="E805"/>
      <c r="F805"/>
      <c r="G805"/>
      <c r="H805"/>
      <c r="I805" s="138"/>
      <c r="J805"/>
      <c r="K805"/>
      <c r="L805"/>
      <c r="M805"/>
      <c r="N805"/>
      <c r="O805"/>
      <c r="P805"/>
      <c r="Q805"/>
      <c r="R805"/>
      <c r="S805"/>
      <c r="T805"/>
      <c r="U805"/>
      <c r="V805"/>
      <c r="W805" s="138"/>
      <c r="X805" s="138"/>
      <c r="Y805"/>
      <c r="Z805"/>
    </row>
    <row r="806" spans="1:26" x14ac:dyDescent="0.2">
      <c r="A806"/>
      <c r="B806"/>
      <c r="C806"/>
      <c r="D806"/>
      <c r="E806"/>
      <c r="F806"/>
      <c r="G806"/>
      <c r="H806"/>
      <c r="I806" s="138"/>
      <c r="J806"/>
      <c r="K806"/>
      <c r="L806"/>
      <c r="M806"/>
      <c r="N806"/>
      <c r="O806"/>
      <c r="P806"/>
      <c r="Q806"/>
      <c r="R806"/>
      <c r="S806"/>
      <c r="T806"/>
      <c r="U806"/>
      <c r="V806"/>
      <c r="W806" s="138"/>
      <c r="X806" s="138"/>
      <c r="Y806"/>
      <c r="Z806"/>
    </row>
    <row r="807" spans="1:26" x14ac:dyDescent="0.2">
      <c r="A807"/>
      <c r="B807"/>
      <c r="C807"/>
      <c r="D807"/>
      <c r="E807"/>
      <c r="F807"/>
      <c r="G807"/>
      <c r="H807"/>
      <c r="I807" s="138"/>
      <c r="J807"/>
      <c r="K807"/>
      <c r="L807"/>
      <c r="M807"/>
      <c r="N807"/>
      <c r="O807"/>
      <c r="P807"/>
      <c r="Q807"/>
      <c r="R807"/>
      <c r="S807"/>
      <c r="T807"/>
      <c r="U807"/>
      <c r="V807"/>
      <c r="W807" s="138"/>
      <c r="X807" s="138"/>
      <c r="Y807"/>
      <c r="Z807"/>
    </row>
    <row r="808" spans="1:26" x14ac:dyDescent="0.2">
      <c r="A808"/>
      <c r="B808"/>
      <c r="C808"/>
      <c r="D808"/>
      <c r="E808"/>
      <c r="F808"/>
      <c r="G808"/>
      <c r="H808"/>
      <c r="I808" s="138"/>
      <c r="J808"/>
      <c r="K808"/>
      <c r="L808"/>
      <c r="M808"/>
      <c r="N808"/>
      <c r="O808"/>
      <c r="P808"/>
      <c r="Q808"/>
      <c r="R808"/>
      <c r="S808"/>
      <c r="T808"/>
      <c r="U808"/>
      <c r="V808"/>
      <c r="W808" s="138"/>
      <c r="X808" s="138"/>
      <c r="Y808"/>
      <c r="Z808"/>
    </row>
    <row r="809" spans="1:26" x14ac:dyDescent="0.2">
      <c r="A809"/>
      <c r="B809"/>
      <c r="C809"/>
      <c r="D809"/>
      <c r="E809"/>
      <c r="F809"/>
      <c r="G809"/>
      <c r="H809"/>
      <c r="I809" s="138"/>
      <c r="J809"/>
      <c r="K809"/>
      <c r="L809"/>
      <c r="M809"/>
      <c r="N809"/>
      <c r="O809"/>
      <c r="P809"/>
      <c r="Q809"/>
      <c r="R809"/>
      <c r="S809"/>
      <c r="T809"/>
      <c r="U809"/>
      <c r="V809"/>
      <c r="W809" s="138"/>
      <c r="X809" s="138"/>
      <c r="Y809"/>
      <c r="Z809"/>
    </row>
    <row r="810" spans="1:26" x14ac:dyDescent="0.2">
      <c r="A810"/>
      <c r="B810"/>
      <c r="C810"/>
      <c r="D810"/>
      <c r="E810"/>
      <c r="F810"/>
      <c r="G810"/>
      <c r="H810"/>
      <c r="I810" s="138"/>
      <c r="J810"/>
      <c r="K810"/>
      <c r="L810"/>
      <c r="M810"/>
      <c r="N810"/>
      <c r="O810"/>
      <c r="P810"/>
      <c r="Q810"/>
      <c r="R810"/>
      <c r="S810"/>
      <c r="T810"/>
      <c r="U810"/>
      <c r="V810"/>
      <c r="W810" s="138"/>
      <c r="X810" s="138"/>
      <c r="Y810"/>
      <c r="Z810"/>
    </row>
    <row r="811" spans="1:26" x14ac:dyDescent="0.2">
      <c r="A811"/>
      <c r="B811"/>
      <c r="C811"/>
      <c r="D811"/>
      <c r="E811"/>
      <c r="F811"/>
      <c r="G811"/>
      <c r="H811"/>
      <c r="I811" s="138"/>
      <c r="J811"/>
      <c r="K811"/>
      <c r="L811"/>
      <c r="M811"/>
      <c r="N811"/>
      <c r="O811"/>
      <c r="P811"/>
      <c r="Q811"/>
      <c r="R811"/>
      <c r="S811"/>
      <c r="T811"/>
      <c r="U811"/>
      <c r="V811"/>
      <c r="W811" s="138"/>
      <c r="X811" s="138"/>
      <c r="Y811"/>
      <c r="Z811"/>
    </row>
    <row r="812" spans="1:26" x14ac:dyDescent="0.2">
      <c r="A812"/>
      <c r="B812"/>
      <c r="C812"/>
      <c r="D812"/>
      <c r="E812"/>
      <c r="F812"/>
      <c r="G812"/>
      <c r="H812"/>
      <c r="I812" s="138"/>
      <c r="J812"/>
      <c r="K812"/>
      <c r="L812"/>
      <c r="M812"/>
      <c r="N812"/>
      <c r="O812"/>
      <c r="P812"/>
      <c r="Q812"/>
      <c r="R812"/>
      <c r="S812"/>
      <c r="T812"/>
      <c r="U812"/>
      <c r="V812"/>
      <c r="W812" s="138"/>
      <c r="X812" s="138"/>
      <c r="Y812"/>
      <c r="Z812"/>
    </row>
    <row r="813" spans="1:26" x14ac:dyDescent="0.2">
      <c r="A813"/>
      <c r="B813"/>
      <c r="C813"/>
      <c r="D813"/>
      <c r="E813"/>
      <c r="F813"/>
      <c r="G813"/>
      <c r="H813"/>
      <c r="I813" s="138"/>
      <c r="J813"/>
      <c r="K813"/>
      <c r="L813"/>
      <c r="M813"/>
      <c r="N813"/>
      <c r="O813"/>
      <c r="P813"/>
      <c r="Q813"/>
      <c r="R813"/>
      <c r="S813"/>
      <c r="T813"/>
      <c r="U813"/>
      <c r="V813"/>
      <c r="W813" s="138"/>
      <c r="X813" s="138"/>
      <c r="Y813"/>
      <c r="Z813"/>
    </row>
    <row r="814" spans="1:26" x14ac:dyDescent="0.2">
      <c r="A814"/>
      <c r="B814"/>
      <c r="C814"/>
      <c r="D814"/>
      <c r="E814"/>
      <c r="F814"/>
      <c r="G814"/>
      <c r="H814"/>
      <c r="I814" s="138"/>
      <c r="J814"/>
      <c r="K814"/>
      <c r="L814"/>
      <c r="M814"/>
      <c r="N814"/>
      <c r="O814"/>
      <c r="P814"/>
      <c r="Q814"/>
      <c r="R814"/>
      <c r="S814"/>
      <c r="T814"/>
      <c r="U814"/>
      <c r="V814"/>
      <c r="W814" s="138"/>
      <c r="X814" s="138"/>
      <c r="Y814"/>
      <c r="Z814"/>
    </row>
    <row r="815" spans="1:26" x14ac:dyDescent="0.2">
      <c r="A815"/>
      <c r="B815"/>
      <c r="C815"/>
      <c r="D815"/>
      <c r="E815"/>
      <c r="F815"/>
      <c r="G815"/>
      <c r="H815"/>
      <c r="I815" s="138"/>
      <c r="J815"/>
      <c r="K815"/>
      <c r="L815"/>
      <c r="M815"/>
      <c r="N815"/>
      <c r="O815"/>
      <c r="P815"/>
      <c r="Q815"/>
      <c r="R815"/>
      <c r="S815"/>
      <c r="T815"/>
      <c r="U815"/>
      <c r="V815"/>
      <c r="W815" s="138"/>
      <c r="X815" s="138"/>
      <c r="Y815"/>
      <c r="Z815"/>
    </row>
    <row r="816" spans="1:26" x14ac:dyDescent="0.2">
      <c r="A816"/>
      <c r="B816"/>
      <c r="C816"/>
      <c r="D816"/>
      <c r="E816"/>
      <c r="F816"/>
      <c r="G816"/>
      <c r="H816"/>
      <c r="I816" s="138"/>
      <c r="J816"/>
      <c r="K816"/>
      <c r="L816"/>
      <c r="M816"/>
      <c r="N816"/>
      <c r="O816"/>
      <c r="P816"/>
      <c r="Q816"/>
      <c r="R816"/>
      <c r="S816"/>
      <c r="T816"/>
      <c r="U816"/>
      <c r="V816"/>
      <c r="W816" s="138"/>
      <c r="X816" s="138"/>
      <c r="Y816"/>
      <c r="Z816"/>
    </row>
    <row r="817" spans="1:26" x14ac:dyDescent="0.2">
      <c r="A817"/>
      <c r="B817"/>
      <c r="C817"/>
      <c r="D817"/>
      <c r="E817"/>
      <c r="F817"/>
      <c r="G817"/>
      <c r="H817"/>
      <c r="I817" s="138"/>
      <c r="J817"/>
      <c r="K817"/>
      <c r="L817"/>
      <c r="M817"/>
      <c r="N817"/>
      <c r="O817"/>
      <c r="P817"/>
      <c r="Q817"/>
      <c r="R817"/>
      <c r="S817"/>
      <c r="T817"/>
      <c r="U817"/>
      <c r="V817"/>
      <c r="W817" s="138"/>
      <c r="X817" s="138"/>
      <c r="Y817"/>
      <c r="Z817"/>
    </row>
    <row r="818" spans="1:26" x14ac:dyDescent="0.2">
      <c r="A818"/>
      <c r="B818"/>
      <c r="C818"/>
      <c r="D818"/>
      <c r="E818"/>
      <c r="F818"/>
      <c r="G818"/>
      <c r="H818"/>
      <c r="I818" s="138"/>
      <c r="J818"/>
      <c r="K818"/>
      <c r="L818"/>
      <c r="M818"/>
      <c r="N818"/>
      <c r="O818"/>
      <c r="P818"/>
      <c r="Q818"/>
      <c r="R818"/>
      <c r="S818"/>
      <c r="T818"/>
      <c r="U818"/>
      <c r="V818"/>
      <c r="W818" s="138"/>
      <c r="X818" s="138"/>
      <c r="Y818"/>
      <c r="Z818"/>
    </row>
    <row r="819" spans="1:26" x14ac:dyDescent="0.2">
      <c r="A819"/>
      <c r="B819"/>
      <c r="C819"/>
      <c r="D819"/>
      <c r="E819"/>
      <c r="F819"/>
      <c r="G819"/>
      <c r="H819"/>
      <c r="I819" s="138"/>
      <c r="J819"/>
      <c r="K819"/>
      <c r="L819"/>
      <c r="M819"/>
      <c r="N819"/>
      <c r="O819"/>
      <c r="P819"/>
      <c r="Q819"/>
      <c r="R819"/>
      <c r="S819"/>
      <c r="T819"/>
      <c r="U819"/>
      <c r="V819"/>
      <c r="W819" s="138"/>
      <c r="X819" s="138"/>
      <c r="Y819"/>
      <c r="Z819"/>
    </row>
    <row r="820" spans="1:26" x14ac:dyDescent="0.2">
      <c r="A820"/>
      <c r="B820"/>
      <c r="C820"/>
      <c r="D820"/>
      <c r="E820"/>
      <c r="F820"/>
      <c r="G820"/>
      <c r="H820"/>
      <c r="I820" s="138"/>
      <c r="J820"/>
      <c r="K820"/>
      <c r="L820"/>
      <c r="M820"/>
      <c r="N820"/>
      <c r="O820"/>
      <c r="P820"/>
      <c r="Q820"/>
      <c r="R820"/>
      <c r="S820"/>
      <c r="T820"/>
      <c r="U820"/>
      <c r="V820"/>
      <c r="W820" s="138"/>
      <c r="X820" s="138"/>
      <c r="Y820"/>
      <c r="Z820"/>
    </row>
    <row r="821" spans="1:26" x14ac:dyDescent="0.2">
      <c r="A821"/>
      <c r="B821"/>
      <c r="C821"/>
      <c r="D821"/>
      <c r="E821"/>
      <c r="F821"/>
      <c r="G821"/>
      <c r="H821"/>
      <c r="I821" s="138"/>
      <c r="J821"/>
      <c r="K821"/>
      <c r="L821"/>
      <c r="M821"/>
      <c r="N821"/>
      <c r="O821"/>
      <c r="P821"/>
      <c r="Q821"/>
      <c r="R821"/>
      <c r="S821"/>
      <c r="T821"/>
      <c r="U821"/>
      <c r="V821"/>
      <c r="W821" s="138"/>
      <c r="X821" s="138"/>
      <c r="Y821"/>
      <c r="Z821"/>
    </row>
    <row r="822" spans="1:26" x14ac:dyDescent="0.2">
      <c r="A822"/>
      <c r="B822"/>
      <c r="C822"/>
      <c r="D822"/>
      <c r="E822"/>
      <c r="F822"/>
      <c r="G822"/>
      <c r="H822"/>
      <c r="I822" s="138"/>
      <c r="J822"/>
      <c r="K822"/>
      <c r="L822"/>
      <c r="M822"/>
      <c r="N822"/>
      <c r="O822"/>
      <c r="P822"/>
      <c r="Q822"/>
      <c r="R822"/>
      <c r="S822"/>
      <c r="T822"/>
      <c r="U822"/>
      <c r="V822"/>
      <c r="W822" s="138"/>
      <c r="X822" s="138"/>
      <c r="Y822"/>
      <c r="Z822"/>
    </row>
    <row r="823" spans="1:26" x14ac:dyDescent="0.2">
      <c r="A823"/>
      <c r="B823"/>
      <c r="C823"/>
      <c r="D823"/>
      <c r="E823"/>
      <c r="F823"/>
      <c r="G823"/>
      <c r="H823"/>
      <c r="I823" s="138"/>
      <c r="J823"/>
      <c r="K823"/>
      <c r="L823"/>
      <c r="M823"/>
      <c r="N823"/>
      <c r="O823"/>
      <c r="P823"/>
      <c r="Q823"/>
      <c r="R823"/>
      <c r="S823"/>
      <c r="T823"/>
      <c r="U823"/>
      <c r="V823"/>
      <c r="W823" s="138"/>
      <c r="X823" s="138"/>
      <c r="Y823"/>
      <c r="Z823"/>
    </row>
    <row r="824" spans="1:26" x14ac:dyDescent="0.2">
      <c r="A824"/>
      <c r="B824"/>
      <c r="C824"/>
      <c r="D824"/>
      <c r="E824"/>
      <c r="F824"/>
      <c r="G824"/>
      <c r="H824"/>
      <c r="I824" s="138"/>
      <c r="J824"/>
      <c r="K824"/>
      <c r="L824"/>
      <c r="M824"/>
      <c r="N824"/>
      <c r="O824"/>
      <c r="P824"/>
      <c r="Q824"/>
      <c r="R824"/>
      <c r="S824"/>
      <c r="T824"/>
      <c r="U824"/>
      <c r="V824"/>
      <c r="W824" s="138"/>
      <c r="X824" s="138"/>
      <c r="Y824"/>
      <c r="Z824"/>
    </row>
    <row r="825" spans="1:26" x14ac:dyDescent="0.2">
      <c r="A825"/>
      <c r="B825"/>
      <c r="C825"/>
      <c r="D825"/>
      <c r="E825"/>
      <c r="F825"/>
      <c r="G825"/>
      <c r="H825"/>
      <c r="I825" s="138"/>
      <c r="J825"/>
      <c r="K825"/>
      <c r="L825"/>
      <c r="M825"/>
      <c r="N825"/>
      <c r="O825"/>
      <c r="P825"/>
      <c r="Q825"/>
      <c r="R825"/>
      <c r="S825"/>
      <c r="T825"/>
      <c r="U825"/>
      <c r="V825"/>
      <c r="W825" s="138"/>
      <c r="X825" s="138"/>
      <c r="Y825"/>
      <c r="Z825"/>
    </row>
    <row r="826" spans="1:26" x14ac:dyDescent="0.2">
      <c r="A826"/>
      <c r="B826"/>
      <c r="C826"/>
      <c r="D826"/>
      <c r="E826"/>
      <c r="F826"/>
      <c r="G826"/>
      <c r="H826"/>
      <c r="I826" s="138"/>
      <c r="J826"/>
      <c r="K826"/>
      <c r="L826"/>
      <c r="M826"/>
      <c r="N826"/>
      <c r="O826"/>
      <c r="P826"/>
      <c r="Q826"/>
      <c r="R826"/>
      <c r="S826"/>
      <c r="T826"/>
      <c r="U826"/>
      <c r="V826"/>
      <c r="W826" s="138"/>
      <c r="X826" s="138"/>
      <c r="Y826"/>
      <c r="Z826"/>
    </row>
    <row r="827" spans="1:26" x14ac:dyDescent="0.2">
      <c r="A827"/>
      <c r="B827"/>
      <c r="C827"/>
      <c r="D827"/>
      <c r="E827"/>
      <c r="F827"/>
      <c r="G827"/>
      <c r="H827"/>
      <c r="I827" s="138"/>
      <c r="J827"/>
      <c r="K827"/>
      <c r="L827"/>
      <c r="M827"/>
      <c r="N827"/>
      <c r="O827"/>
      <c r="P827"/>
      <c r="Q827"/>
      <c r="R827"/>
      <c r="S827"/>
      <c r="T827"/>
      <c r="U827"/>
      <c r="V827"/>
      <c r="W827" s="138"/>
      <c r="X827" s="138"/>
      <c r="Y827"/>
      <c r="Z827"/>
    </row>
    <row r="828" spans="1:26" x14ac:dyDescent="0.2">
      <c r="A828"/>
      <c r="B828"/>
      <c r="C828"/>
      <c r="D828"/>
      <c r="E828"/>
      <c r="F828"/>
      <c r="G828"/>
      <c r="H828"/>
      <c r="I828" s="138"/>
      <c r="J828"/>
      <c r="K828"/>
      <c r="L828"/>
      <c r="M828"/>
      <c r="N828"/>
      <c r="O828"/>
      <c r="P828"/>
      <c r="Q828"/>
      <c r="R828"/>
      <c r="S828"/>
      <c r="T828"/>
      <c r="U828"/>
      <c r="V828"/>
      <c r="W828" s="138"/>
      <c r="X828" s="138"/>
      <c r="Y828"/>
      <c r="Z828"/>
    </row>
    <row r="829" spans="1:26" x14ac:dyDescent="0.2">
      <c r="A829"/>
      <c r="B829"/>
      <c r="C829"/>
      <c r="D829"/>
      <c r="E829"/>
      <c r="F829"/>
      <c r="G829"/>
      <c r="H829"/>
      <c r="I829" s="138"/>
      <c r="J829"/>
      <c r="K829"/>
      <c r="L829"/>
      <c r="M829"/>
      <c r="N829"/>
      <c r="O829"/>
      <c r="P829"/>
      <c r="Q829"/>
      <c r="R829"/>
      <c r="S829"/>
      <c r="T829"/>
      <c r="U829"/>
      <c r="V829"/>
      <c r="W829" s="138"/>
      <c r="X829" s="138"/>
      <c r="Y829"/>
      <c r="Z829"/>
    </row>
    <row r="830" spans="1:26" x14ac:dyDescent="0.2">
      <c r="A830"/>
      <c r="B830"/>
      <c r="C830"/>
      <c r="D830"/>
      <c r="E830"/>
      <c r="F830"/>
      <c r="G830"/>
      <c r="H830"/>
      <c r="I830" s="138"/>
      <c r="J830"/>
      <c r="K830"/>
      <c r="L830"/>
      <c r="M830"/>
      <c r="N830"/>
      <c r="O830"/>
      <c r="P830"/>
      <c r="Q830"/>
      <c r="R830"/>
      <c r="S830"/>
      <c r="T830"/>
      <c r="U830"/>
      <c r="V830"/>
      <c r="W830" s="138"/>
      <c r="X830" s="138"/>
      <c r="Y830"/>
      <c r="Z830"/>
    </row>
    <row r="831" spans="1:26" x14ac:dyDescent="0.2">
      <c r="A831"/>
      <c r="B831"/>
      <c r="C831"/>
      <c r="D831"/>
      <c r="E831"/>
      <c r="F831"/>
      <c r="G831"/>
      <c r="H831"/>
      <c r="I831" s="138"/>
      <c r="J831"/>
      <c r="K831"/>
      <c r="L831"/>
      <c r="M831"/>
      <c r="N831"/>
      <c r="O831"/>
      <c r="P831"/>
      <c r="Q831"/>
      <c r="R831"/>
      <c r="S831"/>
      <c r="T831"/>
      <c r="U831"/>
      <c r="V831"/>
      <c r="W831" s="138"/>
      <c r="X831" s="138"/>
      <c r="Y831"/>
      <c r="Z831"/>
    </row>
    <row r="832" spans="1:26" x14ac:dyDescent="0.2">
      <c r="A832"/>
      <c r="B832"/>
      <c r="C832"/>
      <c r="D832"/>
      <c r="E832"/>
      <c r="F832"/>
      <c r="G832"/>
      <c r="H832"/>
      <c r="I832" s="138"/>
      <c r="J832"/>
      <c r="K832"/>
      <c r="L832"/>
      <c r="M832"/>
      <c r="N832"/>
      <c r="O832"/>
      <c r="P832"/>
      <c r="Q832"/>
      <c r="R832"/>
      <c r="S832"/>
      <c r="T832"/>
      <c r="U832"/>
      <c r="V832"/>
      <c r="W832" s="138"/>
      <c r="X832" s="138"/>
      <c r="Y832"/>
      <c r="Z832"/>
    </row>
    <row r="833" spans="1:26" x14ac:dyDescent="0.2">
      <c r="A833"/>
      <c r="B833"/>
      <c r="C833"/>
      <c r="D833"/>
      <c r="E833"/>
      <c r="F833"/>
      <c r="G833"/>
      <c r="H833"/>
      <c r="I833" s="138"/>
      <c r="J833"/>
      <c r="K833"/>
      <c r="L833"/>
      <c r="M833"/>
      <c r="N833"/>
      <c r="O833"/>
      <c r="P833"/>
      <c r="Q833"/>
      <c r="R833"/>
      <c r="S833"/>
      <c r="T833"/>
      <c r="U833"/>
      <c r="V833"/>
      <c r="W833" s="138"/>
      <c r="X833" s="138"/>
      <c r="Y833"/>
      <c r="Z833"/>
    </row>
    <row r="834" spans="1:26" x14ac:dyDescent="0.2">
      <c r="A834"/>
      <c r="B834"/>
      <c r="C834"/>
      <c r="D834"/>
      <c r="E834"/>
      <c r="F834"/>
      <c r="G834"/>
      <c r="H834"/>
      <c r="I834" s="138"/>
      <c r="J834"/>
      <c r="K834"/>
      <c r="L834"/>
      <c r="M834"/>
      <c r="N834"/>
      <c r="O834"/>
      <c r="P834"/>
      <c r="Q834"/>
      <c r="R834"/>
      <c r="S834"/>
      <c r="T834"/>
      <c r="U834"/>
      <c r="V834"/>
      <c r="W834" s="138"/>
      <c r="X834" s="138"/>
      <c r="Y834"/>
      <c r="Z834"/>
    </row>
    <row r="835" spans="1:26" x14ac:dyDescent="0.2">
      <c r="A835"/>
      <c r="B835"/>
      <c r="C835"/>
      <c r="D835"/>
      <c r="E835"/>
      <c r="F835"/>
      <c r="G835"/>
      <c r="H835"/>
      <c r="I835" s="138"/>
      <c r="J835"/>
      <c r="K835"/>
      <c r="L835"/>
      <c r="M835"/>
      <c r="N835"/>
      <c r="O835"/>
      <c r="P835"/>
      <c r="Q835"/>
      <c r="R835"/>
      <c r="S835"/>
      <c r="T835"/>
      <c r="U835"/>
      <c r="V835"/>
      <c r="W835" s="138"/>
      <c r="X835" s="138"/>
      <c r="Y835"/>
      <c r="Z835"/>
    </row>
    <row r="836" spans="1:26" x14ac:dyDescent="0.2">
      <c r="A836"/>
      <c r="B836"/>
      <c r="C836"/>
      <c r="D836"/>
      <c r="E836"/>
      <c r="F836"/>
      <c r="G836"/>
      <c r="H836"/>
      <c r="I836" s="138"/>
      <c r="J836"/>
      <c r="K836"/>
      <c r="L836"/>
      <c r="M836"/>
      <c r="N836"/>
      <c r="O836"/>
      <c r="P836"/>
      <c r="Q836"/>
      <c r="R836"/>
      <c r="S836"/>
      <c r="T836"/>
      <c r="U836"/>
      <c r="V836"/>
      <c r="W836" s="138"/>
      <c r="X836" s="138"/>
      <c r="Y836"/>
      <c r="Z836"/>
    </row>
    <row r="837" spans="1:26" x14ac:dyDescent="0.2">
      <c r="A837"/>
      <c r="B837"/>
      <c r="C837"/>
      <c r="D837"/>
      <c r="E837"/>
      <c r="F837"/>
      <c r="G837"/>
      <c r="H837"/>
      <c r="I837" s="138"/>
      <c r="J837"/>
      <c r="K837"/>
      <c r="L837"/>
      <c r="M837"/>
      <c r="N837"/>
      <c r="O837"/>
      <c r="P837"/>
      <c r="Q837"/>
      <c r="R837"/>
      <c r="S837"/>
      <c r="T837"/>
      <c r="U837"/>
      <c r="V837"/>
      <c r="W837" s="138"/>
      <c r="X837" s="138"/>
      <c r="Y837"/>
      <c r="Z837"/>
    </row>
    <row r="838" spans="1:26" x14ac:dyDescent="0.2">
      <c r="A838"/>
      <c r="B838"/>
      <c r="C838"/>
      <c r="D838"/>
      <c r="E838"/>
      <c r="F838"/>
      <c r="G838"/>
      <c r="H838"/>
      <c r="I838" s="138"/>
      <c r="J838"/>
      <c r="K838"/>
      <c r="L838"/>
      <c r="M838"/>
      <c r="N838"/>
      <c r="O838"/>
      <c r="P838"/>
      <c r="Q838"/>
      <c r="R838"/>
      <c r="S838"/>
      <c r="T838"/>
      <c r="U838"/>
      <c r="V838"/>
      <c r="W838" s="138"/>
      <c r="X838" s="138"/>
      <c r="Y838"/>
      <c r="Z838"/>
    </row>
    <row r="839" spans="1:26" x14ac:dyDescent="0.2">
      <c r="A839"/>
      <c r="B839"/>
      <c r="C839"/>
      <c r="D839"/>
      <c r="E839"/>
      <c r="F839"/>
      <c r="G839"/>
      <c r="H839"/>
      <c r="I839" s="138"/>
      <c r="J839"/>
      <c r="K839"/>
      <c r="L839"/>
      <c r="M839"/>
      <c r="N839"/>
      <c r="O839"/>
      <c r="P839"/>
      <c r="Q839"/>
      <c r="R839"/>
      <c r="S839"/>
      <c r="T839"/>
      <c r="U839"/>
      <c r="V839"/>
      <c r="W839" s="138"/>
      <c r="X839" s="138"/>
      <c r="Y839"/>
      <c r="Z839"/>
    </row>
    <row r="840" spans="1:26" x14ac:dyDescent="0.2">
      <c r="A840"/>
      <c r="B840"/>
      <c r="C840"/>
      <c r="D840"/>
      <c r="E840"/>
      <c r="F840"/>
      <c r="G840"/>
      <c r="H840"/>
      <c r="I840" s="138"/>
      <c r="J840"/>
      <c r="K840"/>
      <c r="L840"/>
      <c r="M840"/>
      <c r="N840"/>
      <c r="O840"/>
      <c r="P840"/>
      <c r="Q840"/>
      <c r="R840"/>
      <c r="S840"/>
      <c r="T840"/>
      <c r="U840"/>
      <c r="V840"/>
      <c r="W840" s="138"/>
      <c r="X840" s="138"/>
      <c r="Y840"/>
      <c r="Z840"/>
    </row>
    <row r="841" spans="1:26" x14ac:dyDescent="0.2">
      <c r="A841"/>
      <c r="B841"/>
      <c r="C841"/>
      <c r="D841"/>
      <c r="E841"/>
      <c r="F841"/>
      <c r="G841"/>
      <c r="H841"/>
      <c r="I841" s="138"/>
      <c r="J841"/>
      <c r="K841"/>
      <c r="L841"/>
      <c r="M841"/>
      <c r="N841"/>
      <c r="O841"/>
      <c r="P841"/>
      <c r="Q841"/>
      <c r="R841"/>
      <c r="S841"/>
      <c r="T841"/>
      <c r="U841"/>
      <c r="V841"/>
      <c r="W841" s="138"/>
      <c r="X841" s="138"/>
      <c r="Y841"/>
      <c r="Z841"/>
    </row>
    <row r="842" spans="1:26" x14ac:dyDescent="0.2">
      <c r="A842"/>
      <c r="B842"/>
      <c r="C842"/>
      <c r="D842"/>
      <c r="E842"/>
      <c r="F842"/>
      <c r="G842"/>
      <c r="H842"/>
      <c r="I842" s="138"/>
      <c r="J842"/>
      <c r="K842"/>
      <c r="L842"/>
      <c r="M842"/>
      <c r="N842"/>
      <c r="O842"/>
      <c r="P842"/>
      <c r="Q842"/>
      <c r="R842"/>
      <c r="S842"/>
      <c r="T842"/>
      <c r="U842"/>
      <c r="V842"/>
      <c r="W842" s="138"/>
      <c r="X842" s="138"/>
      <c r="Y842"/>
      <c r="Z842"/>
    </row>
    <row r="843" spans="1:26" x14ac:dyDescent="0.2">
      <c r="A843"/>
      <c r="B843"/>
      <c r="C843"/>
      <c r="D843"/>
      <c r="E843"/>
      <c r="F843"/>
      <c r="G843"/>
      <c r="H843"/>
      <c r="I843" s="138"/>
      <c r="J843"/>
      <c r="K843"/>
      <c r="L843"/>
      <c r="M843"/>
      <c r="N843"/>
      <c r="O843"/>
      <c r="P843"/>
      <c r="Q843"/>
      <c r="R843"/>
      <c r="S843"/>
      <c r="T843"/>
      <c r="U843"/>
      <c r="V843"/>
      <c r="W843" s="138"/>
      <c r="X843" s="138"/>
      <c r="Y843"/>
      <c r="Z843"/>
    </row>
    <row r="844" spans="1:26" x14ac:dyDescent="0.2">
      <c r="A844"/>
      <c r="B844"/>
      <c r="C844"/>
      <c r="D844"/>
      <c r="E844"/>
      <c r="F844"/>
      <c r="G844"/>
      <c r="H844"/>
      <c r="I844" s="138"/>
      <c r="J844"/>
      <c r="K844"/>
      <c r="L844"/>
      <c r="M844"/>
      <c r="N844"/>
      <c r="O844"/>
      <c r="P844"/>
      <c r="Q844"/>
      <c r="R844"/>
      <c r="S844"/>
      <c r="T844"/>
      <c r="U844"/>
      <c r="V844"/>
      <c r="W844" s="138"/>
      <c r="X844" s="138"/>
      <c r="Y844"/>
      <c r="Z844"/>
    </row>
    <row r="845" spans="1:26" x14ac:dyDescent="0.2">
      <c r="A845"/>
      <c r="B845"/>
      <c r="C845"/>
      <c r="D845"/>
      <c r="E845"/>
      <c r="F845"/>
      <c r="G845"/>
      <c r="H845"/>
      <c r="I845" s="138"/>
      <c r="J845"/>
      <c r="K845"/>
      <c r="L845"/>
      <c r="M845"/>
      <c r="N845"/>
      <c r="O845"/>
      <c r="P845"/>
      <c r="Q845"/>
      <c r="R845"/>
      <c r="S845"/>
      <c r="T845"/>
      <c r="U845"/>
      <c r="V845"/>
      <c r="W845" s="138"/>
      <c r="X845" s="138"/>
      <c r="Y845"/>
      <c r="Z845"/>
    </row>
    <row r="846" spans="1:26" x14ac:dyDescent="0.2">
      <c r="A846"/>
      <c r="B846"/>
      <c r="C846"/>
      <c r="D846"/>
      <c r="E846"/>
      <c r="F846"/>
      <c r="G846"/>
      <c r="H846"/>
      <c r="I846" s="138"/>
      <c r="J846"/>
      <c r="K846"/>
      <c r="L846"/>
      <c r="M846"/>
      <c r="N846"/>
      <c r="O846"/>
      <c r="P846"/>
      <c r="Q846"/>
      <c r="R846"/>
      <c r="S846"/>
      <c r="T846"/>
      <c r="U846"/>
      <c r="V846"/>
      <c r="W846" s="138"/>
      <c r="X846" s="138"/>
      <c r="Y846"/>
      <c r="Z846"/>
    </row>
    <row r="847" spans="1:26" x14ac:dyDescent="0.2">
      <c r="A847"/>
      <c r="B847"/>
      <c r="C847"/>
      <c r="D847"/>
      <c r="E847"/>
      <c r="F847"/>
      <c r="G847"/>
      <c r="H847"/>
      <c r="I847" s="138"/>
      <c r="J847"/>
      <c r="K847"/>
      <c r="L847"/>
      <c r="M847"/>
      <c r="N847"/>
      <c r="O847"/>
      <c r="P847"/>
      <c r="Q847"/>
      <c r="R847"/>
      <c r="S847"/>
      <c r="T847"/>
      <c r="U847"/>
      <c r="V847"/>
      <c r="W847" s="138"/>
      <c r="X847" s="138"/>
      <c r="Y847"/>
      <c r="Z847"/>
    </row>
    <row r="848" spans="1:26" x14ac:dyDescent="0.2">
      <c r="A848"/>
      <c r="B848"/>
      <c r="C848"/>
      <c r="D848"/>
      <c r="E848"/>
      <c r="F848"/>
      <c r="G848"/>
      <c r="H848"/>
      <c r="I848" s="138"/>
      <c r="J848"/>
      <c r="K848"/>
      <c r="L848"/>
      <c r="M848"/>
      <c r="N848"/>
      <c r="O848"/>
      <c r="P848"/>
      <c r="Q848"/>
      <c r="R848"/>
      <c r="S848"/>
      <c r="T848"/>
      <c r="U848"/>
      <c r="V848"/>
      <c r="W848" s="138"/>
      <c r="X848" s="138"/>
      <c r="Y848"/>
      <c r="Z848"/>
    </row>
    <row r="849" spans="1:26" x14ac:dyDescent="0.2">
      <c r="A849"/>
      <c r="B849"/>
      <c r="C849"/>
      <c r="D849"/>
      <c r="E849"/>
      <c r="F849"/>
      <c r="G849"/>
      <c r="H849"/>
      <c r="I849" s="138"/>
      <c r="J849"/>
      <c r="K849"/>
      <c r="L849"/>
      <c r="M849"/>
      <c r="N849"/>
      <c r="O849"/>
      <c r="P849"/>
      <c r="Q849"/>
      <c r="R849"/>
      <c r="S849"/>
      <c r="T849"/>
      <c r="U849"/>
      <c r="V849"/>
      <c r="W849" s="138"/>
      <c r="X849" s="138"/>
      <c r="Y849"/>
      <c r="Z849"/>
    </row>
    <row r="850" spans="1:26" x14ac:dyDescent="0.2">
      <c r="A850"/>
      <c r="B850"/>
      <c r="C850"/>
      <c r="D850"/>
      <c r="E850"/>
      <c r="F850"/>
      <c r="G850"/>
      <c r="H850"/>
      <c r="I850" s="138"/>
      <c r="J850"/>
      <c r="K850"/>
      <c r="L850"/>
      <c r="M850"/>
      <c r="N850"/>
      <c r="O850"/>
      <c r="P850"/>
      <c r="Q850"/>
      <c r="R850"/>
      <c r="S850"/>
      <c r="T850"/>
      <c r="U850"/>
      <c r="V850"/>
      <c r="W850" s="138"/>
      <c r="X850" s="138"/>
      <c r="Y850"/>
      <c r="Z850"/>
    </row>
    <row r="851" spans="1:26" x14ac:dyDescent="0.2">
      <c r="A851"/>
      <c r="B851"/>
      <c r="C851"/>
      <c r="D851"/>
      <c r="E851"/>
      <c r="F851"/>
      <c r="G851"/>
      <c r="H851"/>
      <c r="I851" s="138"/>
      <c r="J851"/>
      <c r="K851"/>
      <c r="L851"/>
      <c r="M851"/>
      <c r="N851"/>
      <c r="O851"/>
      <c r="P851"/>
      <c r="Q851"/>
      <c r="R851"/>
      <c r="S851"/>
      <c r="T851"/>
      <c r="U851"/>
      <c r="V851"/>
      <c r="W851" s="138"/>
      <c r="X851" s="138"/>
      <c r="Y851"/>
      <c r="Z851"/>
    </row>
    <row r="852" spans="1:26" x14ac:dyDescent="0.2">
      <c r="A852"/>
      <c r="B852"/>
      <c r="C852"/>
      <c r="D852"/>
      <c r="E852"/>
      <c r="F852"/>
      <c r="G852"/>
      <c r="H852"/>
      <c r="I852" s="138"/>
      <c r="J852"/>
      <c r="K852"/>
      <c r="L852"/>
      <c r="M852"/>
      <c r="N852"/>
      <c r="O852"/>
      <c r="P852"/>
      <c r="Q852"/>
      <c r="R852"/>
      <c r="S852"/>
      <c r="T852"/>
      <c r="U852"/>
      <c r="V852"/>
      <c r="W852" s="138"/>
      <c r="X852" s="138"/>
      <c r="Y852"/>
      <c r="Z852"/>
    </row>
    <row r="853" spans="1:26" x14ac:dyDescent="0.2">
      <c r="A853"/>
      <c r="B853"/>
      <c r="C853"/>
      <c r="D853"/>
      <c r="E853"/>
      <c r="F853"/>
      <c r="G853"/>
      <c r="H853"/>
      <c r="I853" s="138"/>
      <c r="J853"/>
      <c r="K853"/>
      <c r="L853"/>
      <c r="M853"/>
      <c r="N853"/>
      <c r="O853"/>
      <c r="P853"/>
      <c r="Q853"/>
      <c r="R853"/>
      <c r="S853"/>
      <c r="T853"/>
      <c r="U853"/>
      <c r="V853"/>
      <c r="W853" s="138"/>
      <c r="X853" s="138"/>
      <c r="Y853"/>
      <c r="Z853"/>
    </row>
    <row r="854" spans="1:26" x14ac:dyDescent="0.2">
      <c r="A854"/>
      <c r="B854"/>
      <c r="C854"/>
      <c r="D854"/>
      <c r="E854"/>
      <c r="F854"/>
      <c r="G854"/>
      <c r="H854"/>
      <c r="I854" s="138"/>
      <c r="J854"/>
      <c r="K854"/>
      <c r="L854"/>
      <c r="M854"/>
      <c r="N854"/>
      <c r="O854"/>
      <c r="P854"/>
      <c r="Q854"/>
      <c r="R854"/>
      <c r="S854"/>
      <c r="T854"/>
      <c r="U854"/>
      <c r="V854"/>
      <c r="W854" s="138"/>
      <c r="X854" s="138"/>
      <c r="Y854"/>
      <c r="Z854"/>
    </row>
    <row r="855" spans="1:26" x14ac:dyDescent="0.2">
      <c r="A855"/>
      <c r="B855"/>
      <c r="C855"/>
      <c r="D855"/>
      <c r="E855"/>
      <c r="F855"/>
      <c r="G855"/>
      <c r="H855"/>
      <c r="I855" s="138"/>
      <c r="J855"/>
      <c r="K855"/>
      <c r="L855"/>
      <c r="M855"/>
      <c r="N855"/>
      <c r="O855"/>
      <c r="P855"/>
      <c r="Q855"/>
      <c r="R855"/>
      <c r="S855"/>
      <c r="T855"/>
      <c r="U855"/>
      <c r="V855"/>
      <c r="W855" s="138"/>
      <c r="X855" s="138"/>
      <c r="Y855"/>
      <c r="Z855"/>
    </row>
    <row r="856" spans="1:26" x14ac:dyDescent="0.2">
      <c r="A856"/>
      <c r="B856"/>
      <c r="C856"/>
      <c r="D856"/>
      <c r="E856"/>
      <c r="F856"/>
      <c r="G856"/>
      <c r="H856"/>
      <c r="I856" s="138"/>
      <c r="J856"/>
      <c r="K856"/>
      <c r="L856"/>
      <c r="M856"/>
      <c r="N856"/>
      <c r="O856"/>
      <c r="P856"/>
      <c r="Q856"/>
      <c r="R856"/>
      <c r="S856"/>
      <c r="T856"/>
      <c r="U856"/>
      <c r="V856"/>
      <c r="W856" s="138"/>
      <c r="X856" s="138"/>
      <c r="Y856"/>
      <c r="Z856"/>
    </row>
    <row r="857" spans="1:26" x14ac:dyDescent="0.2">
      <c r="A857"/>
      <c r="B857"/>
      <c r="C857"/>
      <c r="D857"/>
      <c r="E857"/>
      <c r="F857"/>
      <c r="G857"/>
      <c r="H857"/>
      <c r="I857" s="138"/>
      <c r="J857"/>
      <c r="K857"/>
      <c r="L857"/>
      <c r="M857"/>
      <c r="N857"/>
      <c r="O857"/>
      <c r="P857"/>
      <c r="Q857"/>
      <c r="R857"/>
      <c r="S857"/>
      <c r="T857"/>
      <c r="U857"/>
      <c r="V857"/>
      <c r="W857" s="138"/>
      <c r="X857" s="138"/>
      <c r="Y857"/>
      <c r="Z857"/>
    </row>
    <row r="858" spans="1:26" x14ac:dyDescent="0.2">
      <c r="A858"/>
      <c r="B858"/>
      <c r="C858"/>
      <c r="D858"/>
      <c r="E858"/>
      <c r="F858"/>
      <c r="G858"/>
      <c r="H858"/>
      <c r="I858" s="138"/>
      <c r="J858"/>
      <c r="K858"/>
      <c r="L858"/>
      <c r="M858"/>
      <c r="N858"/>
      <c r="O858"/>
      <c r="P858"/>
      <c r="Q858"/>
      <c r="R858"/>
      <c r="S858"/>
      <c r="T858"/>
      <c r="U858"/>
      <c r="V858"/>
      <c r="W858" s="138"/>
      <c r="X858" s="138"/>
      <c r="Y858"/>
      <c r="Z858"/>
    </row>
    <row r="859" spans="1:26" x14ac:dyDescent="0.2">
      <c r="A859"/>
      <c r="B859"/>
      <c r="C859"/>
      <c r="D859"/>
      <c r="E859"/>
      <c r="F859"/>
      <c r="G859"/>
      <c r="H859"/>
      <c r="I859" s="138"/>
      <c r="J859"/>
      <c r="K859"/>
      <c r="L859"/>
      <c r="M859"/>
      <c r="N859"/>
      <c r="O859"/>
      <c r="P859"/>
      <c r="Q859"/>
      <c r="R859"/>
      <c r="S859"/>
      <c r="T859"/>
      <c r="U859"/>
      <c r="V859"/>
      <c r="W859" s="138"/>
      <c r="X859" s="138"/>
      <c r="Y859"/>
      <c r="Z859"/>
    </row>
    <row r="860" spans="1:26" x14ac:dyDescent="0.2">
      <c r="A860"/>
      <c r="B860"/>
      <c r="C860"/>
      <c r="D860"/>
      <c r="E860"/>
      <c r="F860"/>
      <c r="G860"/>
      <c r="H860"/>
      <c r="I860" s="138"/>
      <c r="J860"/>
      <c r="K860"/>
      <c r="L860"/>
      <c r="M860"/>
      <c r="N860"/>
      <c r="O860"/>
      <c r="P860"/>
      <c r="Q860"/>
      <c r="R860"/>
      <c r="S860"/>
      <c r="T860"/>
      <c r="U860"/>
      <c r="V860"/>
      <c r="W860" s="138"/>
      <c r="X860" s="138"/>
      <c r="Y860"/>
      <c r="Z860"/>
    </row>
    <row r="861" spans="1:26" x14ac:dyDescent="0.2">
      <c r="A861"/>
      <c r="B861"/>
      <c r="C861"/>
      <c r="D861"/>
      <c r="E861"/>
      <c r="F861"/>
      <c r="G861"/>
      <c r="H861"/>
      <c r="I861" s="138"/>
      <c r="J861"/>
      <c r="K861"/>
      <c r="L861"/>
      <c r="M861"/>
      <c r="N861"/>
      <c r="O861"/>
      <c r="P861"/>
      <c r="Q861"/>
      <c r="R861"/>
      <c r="S861"/>
      <c r="T861"/>
      <c r="U861"/>
      <c r="V861"/>
      <c r="W861" s="138"/>
      <c r="X861" s="138"/>
      <c r="Y861"/>
      <c r="Z861"/>
    </row>
    <row r="862" spans="1:26" x14ac:dyDescent="0.2">
      <c r="A862"/>
      <c r="B862"/>
      <c r="C862"/>
      <c r="D862"/>
      <c r="E862"/>
      <c r="F862"/>
      <c r="G862"/>
      <c r="H862"/>
      <c r="I862" s="138"/>
      <c r="J862"/>
      <c r="K862"/>
      <c r="L862"/>
      <c r="M862"/>
      <c r="N862"/>
      <c r="O862"/>
      <c r="P862"/>
      <c r="Q862"/>
      <c r="R862"/>
      <c r="S862"/>
      <c r="T862"/>
      <c r="U862"/>
      <c r="V862"/>
      <c r="W862" s="138"/>
      <c r="X862" s="138"/>
      <c r="Y862"/>
      <c r="Z862"/>
    </row>
    <row r="863" spans="1:26" x14ac:dyDescent="0.2">
      <c r="A863"/>
      <c r="B863"/>
      <c r="C863"/>
      <c r="D863"/>
      <c r="E863"/>
      <c r="F863"/>
      <c r="G863"/>
      <c r="H863"/>
      <c r="I863" s="138"/>
      <c r="J863"/>
      <c r="K863"/>
      <c r="L863"/>
      <c r="M863"/>
      <c r="N863"/>
      <c r="O863"/>
      <c r="P863"/>
      <c r="Q863"/>
      <c r="R863"/>
      <c r="S863"/>
      <c r="T863"/>
      <c r="U863"/>
      <c r="V863"/>
      <c r="W863" s="138"/>
      <c r="X863" s="138"/>
      <c r="Y863"/>
      <c r="Z863"/>
    </row>
    <row r="864" spans="1:26" x14ac:dyDescent="0.2">
      <c r="A864"/>
      <c r="B864"/>
      <c r="C864"/>
      <c r="D864"/>
      <c r="E864"/>
      <c r="F864"/>
      <c r="G864"/>
      <c r="H864"/>
      <c r="I864" s="138"/>
      <c r="J864"/>
      <c r="K864"/>
      <c r="L864"/>
      <c r="M864"/>
      <c r="N864"/>
      <c r="O864"/>
      <c r="P864"/>
      <c r="Q864"/>
      <c r="R864"/>
      <c r="S864"/>
      <c r="T864"/>
      <c r="U864"/>
      <c r="V864"/>
      <c r="W864" s="138"/>
      <c r="X864" s="138"/>
      <c r="Y864"/>
      <c r="Z864"/>
    </row>
    <row r="865" spans="1:26" x14ac:dyDescent="0.2">
      <c r="A865"/>
      <c r="B865"/>
      <c r="C865"/>
      <c r="D865"/>
      <c r="E865"/>
      <c r="F865"/>
      <c r="G865"/>
      <c r="H865"/>
      <c r="I865" s="138"/>
      <c r="J865"/>
      <c r="K865"/>
      <c r="L865"/>
      <c r="M865"/>
      <c r="N865"/>
      <c r="O865"/>
      <c r="P865"/>
      <c r="Q865"/>
      <c r="R865"/>
      <c r="S865"/>
      <c r="T865"/>
      <c r="U865"/>
      <c r="V865"/>
      <c r="W865" s="138"/>
      <c r="X865" s="138"/>
      <c r="Y865"/>
      <c r="Z865"/>
    </row>
    <row r="866" spans="1:26" x14ac:dyDescent="0.2">
      <c r="A866"/>
      <c r="B866"/>
      <c r="C866"/>
      <c r="D866"/>
      <c r="E866"/>
      <c r="F866"/>
      <c r="G866"/>
      <c r="H866"/>
      <c r="I866" s="138"/>
      <c r="J866"/>
      <c r="K866"/>
      <c r="L866"/>
      <c r="M866"/>
      <c r="N866"/>
      <c r="O866"/>
      <c r="P866"/>
      <c r="Q866"/>
      <c r="R866"/>
      <c r="S866"/>
      <c r="T866"/>
      <c r="U866"/>
      <c r="V866"/>
      <c r="W866" s="138"/>
      <c r="X866" s="138"/>
      <c r="Y866"/>
      <c r="Z866"/>
    </row>
    <row r="867" spans="1:26" x14ac:dyDescent="0.2">
      <c r="A867"/>
      <c r="B867"/>
      <c r="C867"/>
      <c r="D867"/>
      <c r="E867"/>
      <c r="F867"/>
      <c r="G867"/>
      <c r="H867"/>
      <c r="I867" s="138"/>
      <c r="J867"/>
      <c r="K867"/>
      <c r="L867"/>
      <c r="M867"/>
      <c r="N867"/>
      <c r="O867"/>
      <c r="P867"/>
      <c r="Q867"/>
      <c r="R867"/>
      <c r="S867"/>
      <c r="T867"/>
      <c r="U867"/>
      <c r="V867"/>
      <c r="W867" s="138"/>
      <c r="X867" s="138"/>
      <c r="Y867"/>
      <c r="Z867"/>
    </row>
    <row r="868" spans="1:26" x14ac:dyDescent="0.2">
      <c r="A868"/>
      <c r="B868"/>
      <c r="C868"/>
      <c r="D868"/>
      <c r="E868"/>
      <c r="F868"/>
      <c r="G868"/>
      <c r="H868"/>
      <c r="I868" s="138"/>
      <c r="J868"/>
      <c r="K868"/>
      <c r="L868"/>
      <c r="M868"/>
      <c r="N868"/>
      <c r="O868"/>
      <c r="P868"/>
      <c r="Q868"/>
      <c r="R868"/>
      <c r="S868"/>
      <c r="T868"/>
      <c r="U868"/>
      <c r="V868"/>
      <c r="W868" s="138"/>
      <c r="X868" s="138"/>
      <c r="Y868"/>
      <c r="Z868"/>
    </row>
    <row r="869" spans="1:26" x14ac:dyDescent="0.2">
      <c r="A869"/>
      <c r="B869"/>
      <c r="C869"/>
      <c r="D869"/>
      <c r="E869"/>
      <c r="F869"/>
      <c r="G869"/>
      <c r="H869"/>
      <c r="I869" s="138"/>
      <c r="J869"/>
      <c r="K869"/>
      <c r="L869"/>
      <c r="M869"/>
      <c r="N869"/>
      <c r="O869"/>
      <c r="P869"/>
      <c r="Q869"/>
      <c r="R869"/>
      <c r="S869"/>
      <c r="T869"/>
      <c r="U869"/>
      <c r="V869"/>
      <c r="W869" s="138"/>
      <c r="X869" s="138"/>
      <c r="Y869"/>
      <c r="Z869"/>
    </row>
    <row r="870" spans="1:26" x14ac:dyDescent="0.2">
      <c r="A870"/>
      <c r="B870"/>
      <c r="C870"/>
      <c r="D870"/>
      <c r="E870"/>
      <c r="F870"/>
      <c r="G870"/>
      <c r="H870"/>
      <c r="I870" s="138"/>
      <c r="J870"/>
      <c r="K870"/>
      <c r="L870"/>
      <c r="M870"/>
      <c r="N870"/>
      <c r="O870"/>
      <c r="P870"/>
      <c r="Q870"/>
      <c r="R870"/>
      <c r="S870"/>
      <c r="T870"/>
      <c r="U870"/>
      <c r="V870"/>
      <c r="W870" s="138"/>
      <c r="X870" s="138"/>
      <c r="Y870"/>
      <c r="Z870"/>
    </row>
    <row r="871" spans="1:26" x14ac:dyDescent="0.2">
      <c r="A871"/>
      <c r="B871"/>
      <c r="C871"/>
      <c r="D871"/>
      <c r="E871"/>
      <c r="F871"/>
      <c r="G871"/>
      <c r="H871"/>
      <c r="I871" s="138"/>
      <c r="J871"/>
      <c r="K871"/>
      <c r="L871"/>
      <c r="M871"/>
      <c r="N871"/>
      <c r="O871"/>
      <c r="P871"/>
      <c r="Q871"/>
      <c r="R871"/>
      <c r="S871"/>
      <c r="T871"/>
      <c r="U871"/>
      <c r="V871"/>
      <c r="W871" s="138"/>
      <c r="X871" s="138"/>
      <c r="Y871"/>
      <c r="Z871"/>
    </row>
    <row r="872" spans="1:26" x14ac:dyDescent="0.2">
      <c r="A872"/>
      <c r="B872"/>
      <c r="C872"/>
      <c r="D872"/>
      <c r="E872"/>
      <c r="F872"/>
      <c r="G872"/>
      <c r="H872"/>
      <c r="I872" s="138"/>
      <c r="J872"/>
      <c r="K872"/>
      <c r="L872"/>
      <c r="M872"/>
      <c r="N872"/>
      <c r="O872"/>
      <c r="P872"/>
      <c r="Q872"/>
      <c r="R872"/>
      <c r="S872"/>
      <c r="T872"/>
      <c r="U872"/>
      <c r="V872"/>
      <c r="W872" s="138"/>
      <c r="X872" s="138"/>
      <c r="Y872"/>
      <c r="Z872"/>
    </row>
    <row r="873" spans="1:26" x14ac:dyDescent="0.2">
      <c r="A873"/>
      <c r="B873"/>
      <c r="C873"/>
      <c r="D873"/>
      <c r="E873"/>
      <c r="F873"/>
      <c r="G873"/>
      <c r="H873"/>
      <c r="I873" s="138"/>
      <c r="J873"/>
      <c r="K873"/>
      <c r="L873"/>
      <c r="M873"/>
      <c r="N873"/>
      <c r="O873"/>
      <c r="P873"/>
      <c r="Q873"/>
      <c r="R873"/>
      <c r="S873"/>
      <c r="T873"/>
      <c r="U873"/>
      <c r="V873"/>
      <c r="W873" s="138"/>
      <c r="X873" s="138"/>
      <c r="Y873"/>
      <c r="Z873"/>
    </row>
    <row r="874" spans="1:26" x14ac:dyDescent="0.2">
      <c r="A874"/>
      <c r="B874"/>
      <c r="C874"/>
      <c r="D874"/>
      <c r="E874"/>
      <c r="F874"/>
      <c r="G874"/>
      <c r="H874"/>
      <c r="I874" s="138"/>
      <c r="J874"/>
      <c r="K874"/>
      <c r="L874"/>
      <c r="M874"/>
      <c r="N874"/>
      <c r="O874"/>
      <c r="P874"/>
      <c r="Q874"/>
      <c r="R874"/>
      <c r="S874"/>
      <c r="T874"/>
      <c r="U874"/>
      <c r="V874"/>
      <c r="W874" s="138"/>
      <c r="X874" s="138"/>
      <c r="Y874"/>
      <c r="Z874"/>
    </row>
    <row r="875" spans="1:26" x14ac:dyDescent="0.2">
      <c r="A875"/>
      <c r="B875"/>
      <c r="C875"/>
      <c r="D875"/>
      <c r="E875"/>
      <c r="F875"/>
      <c r="G875"/>
      <c r="H875"/>
      <c r="I875" s="138"/>
      <c r="J875"/>
      <c r="K875"/>
      <c r="L875"/>
      <c r="M875"/>
      <c r="N875"/>
      <c r="O875"/>
      <c r="P875"/>
      <c r="Q875"/>
      <c r="R875"/>
      <c r="S875"/>
      <c r="T875"/>
      <c r="U875"/>
      <c r="V875"/>
      <c r="W875" s="138"/>
      <c r="X875" s="138"/>
      <c r="Y875"/>
      <c r="Z875"/>
    </row>
    <row r="876" spans="1:26" x14ac:dyDescent="0.2">
      <c r="A876"/>
      <c r="B876"/>
      <c r="C876"/>
      <c r="D876"/>
      <c r="E876"/>
      <c r="F876"/>
      <c r="G876"/>
      <c r="H876"/>
      <c r="I876" s="138"/>
      <c r="J876"/>
      <c r="K876"/>
      <c r="L876"/>
      <c r="M876"/>
      <c r="N876"/>
      <c r="O876"/>
      <c r="P876"/>
      <c r="Q876"/>
      <c r="R876"/>
      <c r="S876"/>
      <c r="T876"/>
      <c r="U876"/>
      <c r="V876"/>
      <c r="W876" s="138"/>
      <c r="X876" s="138"/>
      <c r="Y876"/>
      <c r="Z876"/>
    </row>
    <row r="877" spans="1:26" x14ac:dyDescent="0.2">
      <c r="A877"/>
      <c r="B877"/>
      <c r="C877"/>
      <c r="D877"/>
      <c r="E877"/>
      <c r="F877"/>
      <c r="G877"/>
      <c r="H877"/>
      <c r="I877" s="138"/>
      <c r="J877"/>
      <c r="K877"/>
      <c r="L877"/>
      <c r="M877"/>
      <c r="N877"/>
      <c r="O877"/>
      <c r="P877"/>
      <c r="Q877"/>
      <c r="R877"/>
      <c r="S877"/>
      <c r="T877"/>
      <c r="U877"/>
      <c r="V877"/>
      <c r="W877" s="138"/>
      <c r="X877" s="138"/>
      <c r="Y877"/>
      <c r="Z877"/>
    </row>
    <row r="878" spans="1:26" x14ac:dyDescent="0.2">
      <c r="A878"/>
      <c r="B878"/>
      <c r="C878"/>
      <c r="D878"/>
      <c r="E878"/>
      <c r="F878"/>
      <c r="G878"/>
      <c r="H878"/>
      <c r="I878" s="138"/>
      <c r="J878"/>
      <c r="K878"/>
      <c r="L878"/>
      <c r="M878"/>
      <c r="N878"/>
      <c r="O878"/>
      <c r="P878"/>
      <c r="Q878"/>
      <c r="R878"/>
      <c r="S878"/>
      <c r="T878"/>
      <c r="U878"/>
      <c r="V878"/>
      <c r="W878" s="138"/>
      <c r="X878" s="138"/>
      <c r="Y878"/>
      <c r="Z878"/>
    </row>
    <row r="879" spans="1:26" x14ac:dyDescent="0.2">
      <c r="A879"/>
      <c r="B879"/>
      <c r="C879"/>
      <c r="D879"/>
      <c r="E879"/>
      <c r="F879"/>
      <c r="G879"/>
      <c r="H879"/>
      <c r="I879" s="138"/>
      <c r="J879"/>
      <c r="K879"/>
      <c r="L879"/>
      <c r="M879"/>
      <c r="N879"/>
      <c r="O879"/>
      <c r="P879"/>
      <c r="Q879"/>
      <c r="R879"/>
      <c r="S879"/>
      <c r="T879"/>
      <c r="U879"/>
      <c r="V879"/>
      <c r="W879" s="138"/>
      <c r="X879" s="138"/>
      <c r="Y879"/>
      <c r="Z879"/>
    </row>
    <row r="880" spans="1:26" x14ac:dyDescent="0.2">
      <c r="A880"/>
      <c r="B880"/>
      <c r="C880"/>
      <c r="D880"/>
      <c r="E880"/>
      <c r="F880"/>
      <c r="G880"/>
      <c r="H880"/>
      <c r="I880" s="138"/>
      <c r="J880"/>
      <c r="K880"/>
      <c r="L880"/>
      <c r="M880"/>
      <c r="N880"/>
      <c r="O880"/>
      <c r="P880"/>
      <c r="Q880"/>
      <c r="R880"/>
      <c r="S880"/>
      <c r="T880"/>
      <c r="U880"/>
      <c r="V880"/>
      <c r="W880" s="138"/>
      <c r="X880" s="138"/>
      <c r="Y880"/>
      <c r="Z880"/>
    </row>
    <row r="881" spans="1:26" x14ac:dyDescent="0.2">
      <c r="A881"/>
      <c r="B881"/>
      <c r="C881"/>
      <c r="D881"/>
      <c r="E881"/>
      <c r="F881"/>
      <c r="G881"/>
      <c r="H881"/>
      <c r="I881" s="138"/>
      <c r="J881"/>
      <c r="K881"/>
      <c r="L881"/>
      <c r="M881"/>
      <c r="N881"/>
      <c r="O881"/>
      <c r="P881"/>
      <c r="Q881"/>
      <c r="R881"/>
      <c r="S881"/>
      <c r="T881"/>
      <c r="U881"/>
      <c r="V881"/>
      <c r="W881" s="138"/>
      <c r="X881" s="138"/>
      <c r="Y881"/>
      <c r="Z881"/>
    </row>
    <row r="882" spans="1:26" x14ac:dyDescent="0.2">
      <c r="A882"/>
      <c r="B882"/>
      <c r="C882"/>
      <c r="D882"/>
      <c r="E882"/>
      <c r="F882"/>
      <c r="G882"/>
      <c r="H882"/>
      <c r="I882" s="138"/>
      <c r="J882"/>
      <c r="K882"/>
      <c r="L882"/>
      <c r="M882"/>
      <c r="N882"/>
      <c r="O882"/>
      <c r="P882"/>
      <c r="Q882"/>
      <c r="R882"/>
      <c r="S882"/>
      <c r="T882"/>
      <c r="U882"/>
      <c r="V882"/>
      <c r="W882" s="138"/>
      <c r="X882" s="138"/>
      <c r="Y882"/>
      <c r="Z882"/>
    </row>
    <row r="883" spans="1:26" x14ac:dyDescent="0.2">
      <c r="A883"/>
      <c r="B883"/>
      <c r="C883"/>
      <c r="D883"/>
      <c r="E883"/>
      <c r="F883"/>
      <c r="G883"/>
      <c r="H883"/>
      <c r="I883" s="138"/>
      <c r="J883"/>
      <c r="K883"/>
      <c r="L883"/>
      <c r="M883"/>
      <c r="N883"/>
      <c r="O883"/>
      <c r="P883"/>
      <c r="Q883"/>
      <c r="R883"/>
      <c r="S883"/>
      <c r="T883"/>
      <c r="U883"/>
      <c r="V883"/>
      <c r="W883" s="138"/>
      <c r="X883" s="138"/>
      <c r="Y883"/>
      <c r="Z883"/>
    </row>
    <row r="884" spans="1:26" x14ac:dyDescent="0.2">
      <c r="A884"/>
      <c r="B884"/>
      <c r="C884"/>
      <c r="D884"/>
      <c r="E884"/>
      <c r="F884"/>
      <c r="G884"/>
      <c r="H884"/>
      <c r="I884" s="138"/>
      <c r="J884"/>
      <c r="K884"/>
      <c r="L884"/>
      <c r="M884"/>
      <c r="N884"/>
      <c r="O884"/>
      <c r="P884"/>
      <c r="Q884"/>
      <c r="R884"/>
      <c r="S884"/>
      <c r="T884"/>
      <c r="U884"/>
      <c r="V884"/>
      <c r="W884" s="138"/>
      <c r="X884" s="138"/>
      <c r="Y884"/>
      <c r="Z884"/>
    </row>
    <row r="885" spans="1:26" x14ac:dyDescent="0.2">
      <c r="A885"/>
      <c r="B885"/>
      <c r="C885"/>
      <c r="D885"/>
      <c r="E885"/>
      <c r="F885"/>
      <c r="G885"/>
      <c r="H885"/>
      <c r="I885" s="138"/>
      <c r="J885"/>
      <c r="K885"/>
      <c r="L885"/>
      <c r="M885"/>
      <c r="N885"/>
      <c r="O885"/>
      <c r="P885"/>
      <c r="Q885"/>
      <c r="R885"/>
      <c r="S885"/>
      <c r="T885"/>
      <c r="U885"/>
      <c r="V885"/>
      <c r="W885" s="138"/>
      <c r="X885" s="138"/>
      <c r="Y885"/>
      <c r="Z885"/>
    </row>
    <row r="886" spans="1:26" x14ac:dyDescent="0.2">
      <c r="A886"/>
      <c r="B886"/>
      <c r="C886"/>
      <c r="D886"/>
      <c r="E886"/>
      <c r="F886"/>
      <c r="G886"/>
      <c r="H886"/>
      <c r="I886" s="138"/>
      <c r="J886"/>
      <c r="K886"/>
      <c r="L886"/>
      <c r="M886"/>
      <c r="N886"/>
      <c r="O886"/>
      <c r="P886"/>
      <c r="Q886"/>
      <c r="R886"/>
      <c r="S886"/>
      <c r="T886"/>
      <c r="U886"/>
      <c r="V886"/>
      <c r="W886" s="138"/>
      <c r="X886" s="138"/>
      <c r="Y886"/>
      <c r="Z886"/>
    </row>
    <row r="887" spans="1:26" x14ac:dyDescent="0.2">
      <c r="A887"/>
      <c r="B887"/>
      <c r="C887"/>
      <c r="D887"/>
      <c r="E887"/>
      <c r="F887"/>
      <c r="G887"/>
      <c r="H887"/>
      <c r="I887" s="138"/>
      <c r="J887"/>
      <c r="K887"/>
      <c r="L887"/>
      <c r="M887"/>
      <c r="N887"/>
      <c r="O887"/>
      <c r="P887"/>
      <c r="Q887"/>
      <c r="R887"/>
      <c r="S887"/>
      <c r="T887"/>
      <c r="U887"/>
      <c r="V887"/>
      <c r="W887" s="138"/>
      <c r="X887" s="138"/>
      <c r="Y887"/>
      <c r="Z887"/>
    </row>
    <row r="888" spans="1:26" x14ac:dyDescent="0.2">
      <c r="A888"/>
      <c r="B888"/>
      <c r="C888"/>
      <c r="D888"/>
      <c r="E888"/>
      <c r="F888"/>
      <c r="G888"/>
      <c r="H888"/>
      <c r="I888" s="138"/>
      <c r="J888"/>
      <c r="K888"/>
      <c r="L888"/>
      <c r="M888"/>
      <c r="N888"/>
      <c r="O888"/>
      <c r="P888"/>
      <c r="Q888"/>
      <c r="R888"/>
      <c r="S888"/>
      <c r="T888"/>
      <c r="U888"/>
      <c r="V888"/>
      <c r="W888" s="138"/>
      <c r="X888" s="138"/>
      <c r="Y888"/>
      <c r="Z888"/>
    </row>
    <row r="889" spans="1:26" x14ac:dyDescent="0.2">
      <c r="A889"/>
      <c r="B889"/>
      <c r="C889"/>
      <c r="D889"/>
      <c r="E889"/>
      <c r="F889"/>
      <c r="G889"/>
      <c r="H889"/>
      <c r="I889" s="138"/>
      <c r="J889"/>
      <c r="K889"/>
      <c r="L889"/>
      <c r="M889"/>
      <c r="N889"/>
      <c r="O889"/>
      <c r="P889"/>
      <c r="Q889"/>
      <c r="R889"/>
      <c r="S889"/>
      <c r="T889"/>
      <c r="U889"/>
      <c r="V889"/>
      <c r="W889" s="138"/>
      <c r="X889" s="138"/>
      <c r="Y889"/>
      <c r="Z889"/>
    </row>
    <row r="890" spans="1:26" x14ac:dyDescent="0.2">
      <c r="A890"/>
      <c r="B890"/>
      <c r="C890"/>
      <c r="D890"/>
      <c r="E890"/>
      <c r="F890"/>
      <c r="G890"/>
      <c r="H890"/>
      <c r="I890" s="138"/>
      <c r="J890"/>
      <c r="K890"/>
      <c r="L890"/>
      <c r="M890"/>
      <c r="N890"/>
      <c r="O890"/>
      <c r="P890"/>
      <c r="Q890"/>
      <c r="R890"/>
      <c r="S890"/>
      <c r="T890"/>
      <c r="U890"/>
      <c r="V890"/>
      <c r="W890" s="138"/>
      <c r="X890" s="138"/>
      <c r="Y890"/>
      <c r="Z890"/>
    </row>
    <row r="891" spans="1:26" x14ac:dyDescent="0.2">
      <c r="A891"/>
      <c r="B891"/>
      <c r="C891"/>
      <c r="D891"/>
      <c r="E891"/>
      <c r="F891"/>
      <c r="G891"/>
      <c r="H891"/>
      <c r="I891" s="138"/>
      <c r="J891"/>
      <c r="K891"/>
      <c r="L891"/>
      <c r="M891"/>
      <c r="N891"/>
      <c r="O891"/>
      <c r="P891"/>
      <c r="Q891"/>
      <c r="R891"/>
      <c r="S891"/>
      <c r="T891"/>
      <c r="U891"/>
      <c r="V891"/>
      <c r="W891" s="138"/>
      <c r="X891" s="138"/>
      <c r="Y891"/>
      <c r="Z891"/>
    </row>
    <row r="892" spans="1:26" x14ac:dyDescent="0.2">
      <c r="A892"/>
      <c r="B892"/>
      <c r="C892"/>
      <c r="D892"/>
      <c r="E892"/>
      <c r="F892"/>
      <c r="G892"/>
      <c r="H892"/>
      <c r="I892" s="138"/>
      <c r="J892"/>
      <c r="K892"/>
      <c r="L892"/>
      <c r="M892"/>
      <c r="N892"/>
      <c r="O892"/>
      <c r="P892"/>
      <c r="Q892"/>
      <c r="R892"/>
      <c r="S892"/>
      <c r="T892"/>
      <c r="U892"/>
      <c r="V892"/>
      <c r="W892" s="138"/>
      <c r="X892" s="138"/>
      <c r="Y892"/>
      <c r="Z892"/>
    </row>
    <row r="893" spans="1:26" x14ac:dyDescent="0.2">
      <c r="A893"/>
      <c r="B893"/>
      <c r="C893"/>
      <c r="D893"/>
      <c r="E893"/>
      <c r="F893"/>
      <c r="G893"/>
      <c r="H893"/>
      <c r="I893" s="138"/>
      <c r="J893"/>
      <c r="K893"/>
      <c r="L893"/>
      <c r="M893"/>
      <c r="N893"/>
      <c r="O893"/>
      <c r="P893"/>
      <c r="Q893"/>
      <c r="R893"/>
      <c r="S893"/>
      <c r="T893"/>
      <c r="U893"/>
      <c r="V893"/>
      <c r="W893" s="138"/>
      <c r="X893" s="138"/>
      <c r="Y893"/>
      <c r="Z893"/>
    </row>
    <row r="894" spans="1:26" x14ac:dyDescent="0.2">
      <c r="A894"/>
      <c r="B894"/>
      <c r="C894"/>
      <c r="D894"/>
      <c r="E894"/>
      <c r="F894"/>
      <c r="G894"/>
      <c r="H894"/>
      <c r="I894" s="138"/>
      <c r="J894"/>
      <c r="K894"/>
      <c r="L894"/>
      <c r="M894"/>
      <c r="N894"/>
      <c r="O894"/>
      <c r="P894"/>
      <c r="Q894"/>
      <c r="R894"/>
      <c r="S894"/>
      <c r="T894"/>
      <c r="U894"/>
      <c r="V894"/>
      <c r="W894" s="138"/>
      <c r="X894" s="138"/>
      <c r="Y894"/>
      <c r="Z894"/>
    </row>
    <row r="895" spans="1:26" x14ac:dyDescent="0.2">
      <c r="A895"/>
      <c r="B895"/>
      <c r="C895"/>
      <c r="D895"/>
      <c r="E895"/>
      <c r="F895"/>
      <c r="G895"/>
      <c r="H895"/>
      <c r="I895" s="138"/>
      <c r="J895"/>
      <c r="K895"/>
      <c r="L895"/>
      <c r="M895"/>
      <c r="N895"/>
      <c r="O895"/>
      <c r="P895"/>
      <c r="Q895"/>
      <c r="R895"/>
      <c r="S895"/>
      <c r="T895"/>
      <c r="U895"/>
      <c r="V895"/>
      <c r="W895" s="138"/>
      <c r="X895" s="138"/>
      <c r="Y895"/>
      <c r="Z895"/>
    </row>
    <row r="896" spans="1:26" x14ac:dyDescent="0.2">
      <c r="A896"/>
      <c r="B896"/>
      <c r="C896"/>
      <c r="D896"/>
      <c r="E896"/>
      <c r="F896"/>
      <c r="G896"/>
      <c r="H896"/>
      <c r="I896" s="138"/>
      <c r="J896"/>
      <c r="K896"/>
      <c r="L896"/>
      <c r="M896"/>
      <c r="N896"/>
      <c r="O896"/>
      <c r="P896"/>
      <c r="Q896"/>
      <c r="R896"/>
      <c r="S896"/>
      <c r="T896"/>
      <c r="U896"/>
      <c r="V896"/>
      <c r="W896" s="138"/>
      <c r="X896" s="138"/>
      <c r="Y896"/>
      <c r="Z896"/>
    </row>
    <row r="897" spans="1:26" x14ac:dyDescent="0.2">
      <c r="A897"/>
      <c r="B897"/>
      <c r="C897"/>
      <c r="D897"/>
      <c r="E897"/>
      <c r="F897"/>
      <c r="G897"/>
      <c r="H897"/>
      <c r="I897" s="138"/>
      <c r="J897"/>
      <c r="K897"/>
      <c r="L897"/>
      <c r="M897"/>
      <c r="N897"/>
      <c r="O897"/>
      <c r="P897"/>
      <c r="Q897"/>
      <c r="R897"/>
      <c r="S897"/>
      <c r="T897"/>
      <c r="U897"/>
      <c r="V897"/>
      <c r="W897" s="138"/>
      <c r="X897" s="138"/>
      <c r="Y897"/>
      <c r="Z897"/>
    </row>
    <row r="898" spans="1:26" x14ac:dyDescent="0.2">
      <c r="A898"/>
      <c r="B898"/>
      <c r="C898"/>
      <c r="D898"/>
      <c r="E898"/>
      <c r="F898"/>
      <c r="G898"/>
      <c r="H898"/>
      <c r="I898" s="138"/>
      <c r="J898"/>
      <c r="K898"/>
      <c r="L898"/>
      <c r="M898"/>
      <c r="N898"/>
      <c r="O898"/>
      <c r="P898"/>
      <c r="Q898"/>
      <c r="R898"/>
      <c r="S898"/>
      <c r="T898"/>
      <c r="U898"/>
      <c r="V898"/>
      <c r="W898" s="138"/>
      <c r="X898" s="138"/>
      <c r="Y898"/>
      <c r="Z898"/>
    </row>
    <row r="899" spans="1:26" x14ac:dyDescent="0.2">
      <c r="A899"/>
      <c r="B899"/>
      <c r="C899"/>
      <c r="D899"/>
      <c r="E899"/>
      <c r="F899"/>
      <c r="G899"/>
      <c r="H899"/>
      <c r="I899" s="138"/>
      <c r="J899"/>
      <c r="K899"/>
      <c r="L899"/>
      <c r="M899"/>
      <c r="N899"/>
      <c r="O899"/>
      <c r="P899"/>
      <c r="Q899"/>
      <c r="R899"/>
      <c r="S899"/>
      <c r="T899"/>
      <c r="U899"/>
      <c r="V899"/>
      <c r="W899" s="138"/>
      <c r="X899" s="138"/>
      <c r="Y899"/>
      <c r="Z899"/>
    </row>
    <row r="900" spans="1:26" x14ac:dyDescent="0.2">
      <c r="A900"/>
      <c r="B900"/>
      <c r="C900"/>
      <c r="D900"/>
      <c r="E900"/>
      <c r="F900"/>
      <c r="G900"/>
      <c r="H900"/>
      <c r="I900" s="138"/>
      <c r="J900"/>
      <c r="K900"/>
      <c r="L900"/>
      <c r="M900"/>
      <c r="N900"/>
      <c r="O900"/>
      <c r="P900"/>
      <c r="Q900"/>
      <c r="R900"/>
      <c r="S900"/>
      <c r="T900"/>
      <c r="U900"/>
      <c r="V900"/>
      <c r="W900" s="138"/>
      <c r="X900" s="138"/>
      <c r="Y900"/>
      <c r="Z900"/>
    </row>
    <row r="901" spans="1:26" x14ac:dyDescent="0.2">
      <c r="A901"/>
      <c r="B901"/>
      <c r="C901"/>
      <c r="D901"/>
      <c r="E901"/>
      <c r="F901"/>
      <c r="G901"/>
      <c r="H901"/>
      <c r="I901" s="138"/>
      <c r="J901"/>
      <c r="K901"/>
      <c r="L901"/>
      <c r="M901"/>
      <c r="N901"/>
      <c r="O901"/>
      <c r="P901"/>
      <c r="Q901"/>
      <c r="R901"/>
      <c r="S901"/>
      <c r="T901"/>
      <c r="U901"/>
      <c r="V901"/>
      <c r="W901" s="138"/>
      <c r="X901" s="138"/>
      <c r="Y901"/>
      <c r="Z901"/>
    </row>
    <row r="902" spans="1:26" x14ac:dyDescent="0.2">
      <c r="A902"/>
      <c r="B902"/>
      <c r="C902"/>
      <c r="D902"/>
      <c r="E902"/>
      <c r="F902"/>
      <c r="G902"/>
      <c r="H902"/>
      <c r="I902" s="138"/>
      <c r="J902"/>
      <c r="K902"/>
      <c r="L902"/>
      <c r="M902"/>
      <c r="N902"/>
      <c r="O902"/>
      <c r="P902"/>
      <c r="Q902"/>
      <c r="R902"/>
      <c r="S902"/>
      <c r="T902"/>
      <c r="U902"/>
      <c r="V902"/>
      <c r="W902" s="138"/>
      <c r="X902" s="138"/>
      <c r="Y902"/>
      <c r="Z902"/>
    </row>
    <row r="903" spans="1:26" x14ac:dyDescent="0.2">
      <c r="A903"/>
      <c r="B903"/>
      <c r="C903"/>
      <c r="D903"/>
      <c r="E903"/>
      <c r="F903"/>
      <c r="G903"/>
      <c r="H903"/>
      <c r="I903" s="138"/>
      <c r="J903"/>
      <c r="K903"/>
      <c r="L903"/>
      <c r="M903"/>
      <c r="N903"/>
      <c r="O903"/>
      <c r="P903"/>
      <c r="Q903"/>
      <c r="R903"/>
      <c r="S903"/>
      <c r="T903"/>
      <c r="U903"/>
      <c r="V903"/>
      <c r="W903" s="138"/>
      <c r="X903" s="138"/>
      <c r="Y903"/>
      <c r="Z903"/>
    </row>
    <row r="904" spans="1:26" x14ac:dyDescent="0.2">
      <c r="A904"/>
      <c r="B904"/>
      <c r="C904"/>
      <c r="D904"/>
      <c r="E904"/>
      <c r="F904"/>
      <c r="G904"/>
      <c r="H904"/>
      <c r="I904" s="138"/>
      <c r="J904"/>
      <c r="K904"/>
      <c r="L904"/>
      <c r="M904"/>
      <c r="N904"/>
      <c r="O904"/>
      <c r="P904"/>
      <c r="Q904"/>
      <c r="R904"/>
      <c r="S904"/>
      <c r="T904"/>
      <c r="U904"/>
      <c r="V904"/>
      <c r="W904" s="138"/>
      <c r="X904" s="138"/>
      <c r="Y904"/>
      <c r="Z904"/>
    </row>
    <row r="905" spans="1:26" x14ac:dyDescent="0.2">
      <c r="A905"/>
      <c r="B905"/>
      <c r="C905"/>
      <c r="D905"/>
      <c r="E905"/>
      <c r="F905"/>
      <c r="G905"/>
      <c r="H905"/>
      <c r="I905" s="138"/>
      <c r="J905"/>
      <c r="K905"/>
      <c r="L905"/>
      <c r="M905"/>
      <c r="N905"/>
      <c r="O905"/>
      <c r="P905"/>
      <c r="Q905"/>
      <c r="R905"/>
      <c r="S905"/>
      <c r="T905"/>
      <c r="U905"/>
      <c r="V905"/>
      <c r="W905" s="138"/>
      <c r="X905" s="138"/>
      <c r="Y905"/>
      <c r="Z905"/>
    </row>
    <row r="906" spans="1:26" x14ac:dyDescent="0.2">
      <c r="A906"/>
      <c r="B906"/>
      <c r="C906"/>
      <c r="D906"/>
      <c r="E906"/>
      <c r="F906"/>
      <c r="G906"/>
      <c r="H906"/>
      <c r="I906" s="138"/>
      <c r="J906"/>
      <c r="K906"/>
      <c r="L906"/>
      <c r="M906"/>
      <c r="N906"/>
      <c r="O906"/>
      <c r="P906"/>
      <c r="Q906"/>
      <c r="R906"/>
      <c r="S906"/>
      <c r="T906"/>
      <c r="U906"/>
      <c r="V906"/>
      <c r="W906" s="138"/>
      <c r="X906" s="138"/>
      <c r="Y906"/>
      <c r="Z906"/>
    </row>
    <row r="907" spans="1:26" x14ac:dyDescent="0.2">
      <c r="A907"/>
      <c r="B907"/>
      <c r="C907"/>
      <c r="D907"/>
      <c r="E907"/>
      <c r="F907"/>
      <c r="G907"/>
      <c r="H907"/>
      <c r="I907" s="138"/>
      <c r="J907"/>
      <c r="K907"/>
      <c r="L907"/>
      <c r="M907"/>
      <c r="N907"/>
      <c r="O907"/>
      <c r="P907"/>
      <c r="Q907"/>
      <c r="R907"/>
      <c r="S907"/>
      <c r="T907"/>
      <c r="U907"/>
      <c r="V907"/>
      <c r="W907" s="138"/>
      <c r="X907" s="138"/>
      <c r="Y907"/>
      <c r="Z907"/>
    </row>
    <row r="908" spans="1:26" x14ac:dyDescent="0.2">
      <c r="A908"/>
      <c r="B908"/>
      <c r="C908"/>
      <c r="D908"/>
      <c r="E908"/>
      <c r="F908"/>
      <c r="G908"/>
      <c r="H908"/>
      <c r="I908" s="138"/>
      <c r="J908"/>
      <c r="K908"/>
      <c r="L908"/>
      <c r="M908"/>
      <c r="N908"/>
      <c r="O908"/>
      <c r="P908"/>
      <c r="Q908"/>
      <c r="R908"/>
      <c r="S908"/>
      <c r="T908"/>
      <c r="U908"/>
      <c r="V908"/>
      <c r="W908" s="138"/>
      <c r="X908" s="138"/>
      <c r="Y908"/>
      <c r="Z908"/>
    </row>
    <row r="909" spans="1:26" x14ac:dyDescent="0.2">
      <c r="A909"/>
      <c r="B909"/>
      <c r="C909"/>
      <c r="D909"/>
      <c r="E909"/>
      <c r="F909"/>
      <c r="G909"/>
      <c r="H909"/>
      <c r="I909" s="138"/>
      <c r="J909"/>
      <c r="K909"/>
      <c r="L909"/>
      <c r="M909"/>
      <c r="N909"/>
      <c r="O909"/>
      <c r="P909"/>
      <c r="Q909"/>
      <c r="R909"/>
      <c r="S909"/>
      <c r="T909"/>
      <c r="U909"/>
      <c r="V909"/>
      <c r="W909" s="138"/>
      <c r="X909" s="138"/>
      <c r="Y909"/>
      <c r="Z909"/>
    </row>
    <row r="910" spans="1:26" x14ac:dyDescent="0.2">
      <c r="A910"/>
      <c r="B910"/>
      <c r="C910"/>
      <c r="D910"/>
      <c r="E910"/>
      <c r="F910"/>
      <c r="G910"/>
      <c r="H910"/>
      <c r="I910" s="138"/>
      <c r="J910"/>
      <c r="K910"/>
      <c r="L910"/>
      <c r="M910"/>
      <c r="N910"/>
      <c r="O910"/>
      <c r="P910"/>
      <c r="Q910"/>
      <c r="R910"/>
      <c r="S910"/>
      <c r="T910"/>
      <c r="U910"/>
      <c r="V910"/>
      <c r="W910" s="138"/>
      <c r="X910" s="138"/>
      <c r="Y910"/>
      <c r="Z910"/>
    </row>
    <row r="911" spans="1:26" x14ac:dyDescent="0.2">
      <c r="A911"/>
      <c r="B911"/>
      <c r="C911"/>
      <c r="D911"/>
      <c r="E911"/>
      <c r="F911"/>
      <c r="G911"/>
      <c r="H911"/>
      <c r="I911" s="138"/>
      <c r="J911"/>
      <c r="K911"/>
      <c r="L911"/>
      <c r="M911"/>
      <c r="N911"/>
      <c r="O911"/>
      <c r="P911"/>
      <c r="Q911"/>
      <c r="R911"/>
      <c r="S911"/>
      <c r="T911"/>
      <c r="U911"/>
      <c r="V911"/>
      <c r="W911" s="138"/>
      <c r="X911" s="138"/>
      <c r="Y911"/>
      <c r="Z911"/>
    </row>
    <row r="912" spans="1:26" x14ac:dyDescent="0.2">
      <c r="A912"/>
      <c r="B912"/>
      <c r="C912"/>
      <c r="D912"/>
      <c r="E912"/>
      <c r="F912"/>
      <c r="G912"/>
      <c r="H912"/>
      <c r="I912" s="138"/>
      <c r="J912"/>
      <c r="K912"/>
      <c r="L912"/>
      <c r="M912"/>
      <c r="N912"/>
      <c r="O912"/>
      <c r="P912"/>
      <c r="Q912"/>
      <c r="R912"/>
      <c r="S912"/>
      <c r="T912"/>
      <c r="U912"/>
      <c r="V912"/>
      <c r="W912" s="138"/>
      <c r="X912" s="138"/>
      <c r="Y912"/>
      <c r="Z912"/>
    </row>
    <row r="913" spans="1:26" x14ac:dyDescent="0.2">
      <c r="A913"/>
      <c r="B913"/>
      <c r="C913"/>
      <c r="D913"/>
      <c r="E913"/>
      <c r="F913"/>
      <c r="G913"/>
      <c r="H913"/>
      <c r="I913" s="138"/>
      <c r="J913"/>
      <c r="K913"/>
      <c r="L913"/>
      <c r="M913"/>
      <c r="N913"/>
      <c r="O913"/>
      <c r="P913"/>
      <c r="Q913"/>
      <c r="R913"/>
      <c r="S913"/>
      <c r="T913"/>
      <c r="U913"/>
      <c r="V913"/>
      <c r="W913" s="138"/>
      <c r="X913" s="138"/>
      <c r="Y913"/>
      <c r="Z913"/>
    </row>
    <row r="914" spans="1:26" x14ac:dyDescent="0.2">
      <c r="A914"/>
      <c r="B914"/>
      <c r="C914"/>
      <c r="D914"/>
      <c r="E914"/>
      <c r="F914"/>
      <c r="G914"/>
      <c r="H914"/>
      <c r="I914" s="138"/>
      <c r="J914"/>
      <c r="K914"/>
      <c r="L914"/>
      <c r="M914"/>
      <c r="N914"/>
      <c r="O914"/>
      <c r="P914"/>
      <c r="Q914"/>
      <c r="R914"/>
      <c r="S914"/>
      <c r="T914"/>
      <c r="U914"/>
      <c r="V914"/>
      <c r="W914" s="138"/>
      <c r="X914" s="138"/>
      <c r="Y914"/>
      <c r="Z914"/>
    </row>
    <row r="915" spans="1:26" x14ac:dyDescent="0.2">
      <c r="A915"/>
      <c r="B915"/>
      <c r="C915"/>
      <c r="D915"/>
      <c r="E915"/>
      <c r="F915"/>
      <c r="G915"/>
      <c r="H915"/>
      <c r="I915" s="138"/>
      <c r="J915"/>
      <c r="K915"/>
      <c r="L915"/>
      <c r="M915"/>
      <c r="N915"/>
      <c r="O915"/>
      <c r="P915"/>
      <c r="Q915"/>
      <c r="R915"/>
      <c r="S915"/>
      <c r="T915"/>
      <c r="U915"/>
      <c r="V915"/>
      <c r="W915" s="138"/>
      <c r="X915" s="138"/>
      <c r="Y915"/>
      <c r="Z915"/>
    </row>
    <row r="916" spans="1:26" x14ac:dyDescent="0.2">
      <c r="A916"/>
      <c r="B916"/>
      <c r="C916"/>
      <c r="D916"/>
      <c r="E916"/>
      <c r="F916"/>
      <c r="G916"/>
      <c r="H916"/>
      <c r="I916" s="138"/>
      <c r="J916"/>
      <c r="K916"/>
      <c r="L916"/>
      <c r="M916"/>
      <c r="N916"/>
      <c r="O916"/>
      <c r="P916"/>
      <c r="Q916"/>
      <c r="R916"/>
      <c r="S916"/>
      <c r="T916"/>
      <c r="U916"/>
      <c r="V916"/>
      <c r="W916" s="138"/>
      <c r="X916" s="138"/>
      <c r="Y916"/>
      <c r="Z916"/>
    </row>
    <row r="917" spans="1:26" x14ac:dyDescent="0.2">
      <c r="A917"/>
      <c r="B917"/>
      <c r="C917"/>
      <c r="D917"/>
      <c r="E917"/>
      <c r="F917"/>
      <c r="G917"/>
      <c r="H917"/>
      <c r="I917" s="138"/>
      <c r="J917"/>
      <c r="K917"/>
      <c r="L917"/>
      <c r="M917"/>
      <c r="N917"/>
      <c r="O917"/>
      <c r="P917"/>
      <c r="Q917"/>
      <c r="R917"/>
      <c r="S917"/>
      <c r="T917"/>
      <c r="U917"/>
      <c r="V917"/>
      <c r="W917" s="138"/>
      <c r="X917" s="138"/>
      <c r="Y917"/>
      <c r="Z917"/>
    </row>
    <row r="918" spans="1:26" x14ac:dyDescent="0.2">
      <c r="A918"/>
      <c r="B918"/>
      <c r="C918"/>
      <c r="D918"/>
      <c r="E918"/>
      <c r="F918"/>
      <c r="G918"/>
      <c r="H918"/>
      <c r="I918" s="138"/>
      <c r="J918"/>
      <c r="K918"/>
      <c r="L918"/>
      <c r="M918"/>
      <c r="N918"/>
      <c r="O918"/>
      <c r="P918"/>
      <c r="Q918"/>
      <c r="R918"/>
      <c r="S918"/>
      <c r="T918"/>
      <c r="U918"/>
      <c r="V918"/>
      <c r="W918" s="138"/>
      <c r="X918" s="138"/>
      <c r="Y918"/>
      <c r="Z918"/>
    </row>
    <row r="919" spans="1:26" x14ac:dyDescent="0.2">
      <c r="A919"/>
      <c r="B919"/>
      <c r="C919"/>
      <c r="D919"/>
      <c r="E919"/>
      <c r="F919"/>
      <c r="G919"/>
      <c r="H919"/>
      <c r="I919" s="138"/>
      <c r="J919"/>
      <c r="K919"/>
      <c r="L919"/>
      <c r="M919"/>
      <c r="N919"/>
      <c r="O919"/>
      <c r="P919"/>
      <c r="Q919"/>
      <c r="R919"/>
      <c r="S919"/>
      <c r="T919"/>
      <c r="U919"/>
      <c r="V919"/>
      <c r="W919" s="138"/>
      <c r="X919" s="138"/>
      <c r="Y919"/>
      <c r="Z919"/>
    </row>
    <row r="920" spans="1:26" x14ac:dyDescent="0.2">
      <c r="A920"/>
      <c r="B920"/>
      <c r="C920"/>
      <c r="D920"/>
      <c r="E920"/>
      <c r="F920"/>
      <c r="G920"/>
      <c r="H920"/>
      <c r="I920" s="138"/>
      <c r="J920"/>
      <c r="K920"/>
      <c r="L920"/>
      <c r="M920"/>
      <c r="N920"/>
      <c r="O920"/>
      <c r="P920"/>
      <c r="Q920"/>
      <c r="R920"/>
      <c r="S920"/>
      <c r="T920"/>
      <c r="U920"/>
      <c r="V920"/>
      <c r="W920" s="138"/>
      <c r="X920" s="138"/>
      <c r="Y920"/>
      <c r="Z920"/>
    </row>
    <row r="921" spans="1:26" x14ac:dyDescent="0.2">
      <c r="A921"/>
      <c r="B921"/>
      <c r="C921"/>
      <c r="D921"/>
      <c r="E921"/>
      <c r="F921"/>
      <c r="G921"/>
      <c r="H921"/>
      <c r="I921" s="138"/>
      <c r="J921"/>
      <c r="K921"/>
      <c r="L921"/>
      <c r="M921"/>
      <c r="N921"/>
      <c r="O921"/>
      <c r="P921"/>
      <c r="Q921"/>
      <c r="R921"/>
      <c r="S921"/>
      <c r="T921"/>
      <c r="U921"/>
      <c r="V921"/>
      <c r="W921" s="138"/>
      <c r="X921" s="138"/>
      <c r="Y921"/>
      <c r="Z921"/>
    </row>
    <row r="922" spans="1:26" x14ac:dyDescent="0.2">
      <c r="A922"/>
      <c r="B922"/>
      <c r="C922"/>
      <c r="D922"/>
      <c r="E922"/>
      <c r="F922"/>
      <c r="G922"/>
      <c r="H922"/>
      <c r="I922" s="138"/>
      <c r="J922"/>
      <c r="K922"/>
      <c r="L922"/>
      <c r="M922"/>
      <c r="N922"/>
      <c r="O922"/>
      <c r="P922"/>
      <c r="Q922"/>
      <c r="R922"/>
      <c r="S922"/>
      <c r="T922"/>
      <c r="U922"/>
      <c r="V922"/>
      <c r="W922" s="138"/>
      <c r="X922" s="138"/>
      <c r="Y922"/>
      <c r="Z922"/>
    </row>
    <row r="923" spans="1:26" x14ac:dyDescent="0.2">
      <c r="A923"/>
      <c r="B923"/>
      <c r="C923"/>
      <c r="D923"/>
      <c r="E923"/>
      <c r="F923"/>
      <c r="G923"/>
      <c r="H923"/>
      <c r="I923" s="138"/>
      <c r="J923"/>
      <c r="K923"/>
      <c r="L923"/>
      <c r="M923"/>
      <c r="N923"/>
      <c r="O923"/>
      <c r="P923"/>
      <c r="Q923"/>
      <c r="R923"/>
      <c r="S923"/>
      <c r="T923"/>
      <c r="U923"/>
      <c r="V923"/>
      <c r="W923" s="138"/>
      <c r="X923" s="138"/>
      <c r="Y923"/>
      <c r="Z923"/>
    </row>
    <row r="924" spans="1:26" x14ac:dyDescent="0.2">
      <c r="A924"/>
      <c r="B924"/>
      <c r="C924"/>
      <c r="D924"/>
      <c r="E924"/>
      <c r="F924"/>
      <c r="G924"/>
      <c r="H924"/>
      <c r="I924" s="138"/>
      <c r="J924"/>
      <c r="K924"/>
      <c r="L924"/>
      <c r="M924"/>
      <c r="N924"/>
      <c r="O924"/>
      <c r="P924"/>
      <c r="Q924"/>
      <c r="R924"/>
      <c r="S924"/>
      <c r="T924"/>
      <c r="U924"/>
      <c r="V924"/>
      <c r="W924" s="138"/>
      <c r="X924" s="138"/>
      <c r="Y924"/>
      <c r="Z924"/>
    </row>
    <row r="925" spans="1:26" x14ac:dyDescent="0.2">
      <c r="A925"/>
      <c r="B925"/>
      <c r="C925"/>
      <c r="D925"/>
      <c r="E925"/>
      <c r="F925"/>
      <c r="G925"/>
      <c r="H925"/>
      <c r="I925" s="138"/>
      <c r="J925"/>
      <c r="K925"/>
      <c r="L925"/>
      <c r="M925"/>
      <c r="N925"/>
      <c r="O925"/>
      <c r="P925"/>
      <c r="Q925"/>
      <c r="R925"/>
      <c r="S925"/>
      <c r="T925"/>
      <c r="U925"/>
      <c r="V925"/>
      <c r="W925" s="138"/>
      <c r="X925" s="138"/>
      <c r="Y925"/>
      <c r="Z925"/>
    </row>
    <row r="926" spans="1:26" x14ac:dyDescent="0.2">
      <c r="A926"/>
      <c r="B926"/>
      <c r="C926"/>
      <c r="D926"/>
      <c r="E926"/>
      <c r="F926"/>
      <c r="G926"/>
      <c r="H926"/>
      <c r="I926" s="138"/>
      <c r="J926"/>
      <c r="K926"/>
      <c r="L926"/>
      <c r="M926"/>
      <c r="N926"/>
      <c r="O926"/>
      <c r="P926"/>
      <c r="Q926"/>
      <c r="R926"/>
      <c r="S926"/>
      <c r="T926"/>
      <c r="U926"/>
      <c r="V926"/>
      <c r="W926" s="138"/>
      <c r="X926" s="138"/>
      <c r="Y926"/>
      <c r="Z926"/>
    </row>
    <row r="927" spans="1:26" x14ac:dyDescent="0.2">
      <c r="A927"/>
      <c r="B927"/>
      <c r="C927"/>
      <c r="D927"/>
      <c r="E927"/>
      <c r="F927"/>
      <c r="G927"/>
      <c r="H927"/>
      <c r="I927" s="138"/>
      <c r="J927"/>
      <c r="K927"/>
      <c r="L927"/>
      <c r="M927"/>
      <c r="N927"/>
      <c r="O927"/>
      <c r="P927"/>
      <c r="Q927"/>
      <c r="R927"/>
      <c r="S927"/>
      <c r="T927"/>
      <c r="U927"/>
      <c r="V927"/>
      <c r="W927" s="138"/>
      <c r="X927" s="138"/>
      <c r="Y927"/>
      <c r="Z927"/>
    </row>
    <row r="928" spans="1:26" x14ac:dyDescent="0.2">
      <c r="A928"/>
      <c r="B928"/>
      <c r="C928"/>
      <c r="D928"/>
      <c r="E928"/>
      <c r="F928"/>
      <c r="G928"/>
      <c r="H928"/>
      <c r="I928" s="138"/>
      <c r="J928"/>
      <c r="K928"/>
      <c r="L928"/>
      <c r="M928"/>
      <c r="N928"/>
      <c r="O928"/>
      <c r="P928"/>
      <c r="Q928"/>
      <c r="R928"/>
      <c r="S928"/>
      <c r="T928"/>
      <c r="U928"/>
      <c r="V928"/>
      <c r="W928" s="138"/>
      <c r="X928" s="138"/>
      <c r="Y928"/>
      <c r="Z928"/>
    </row>
    <row r="929" spans="1:26" x14ac:dyDescent="0.2">
      <c r="A929"/>
      <c r="B929"/>
      <c r="C929"/>
      <c r="D929"/>
      <c r="E929"/>
      <c r="F929"/>
      <c r="G929"/>
      <c r="H929"/>
      <c r="I929" s="138"/>
      <c r="J929"/>
      <c r="K929"/>
      <c r="L929"/>
      <c r="M929"/>
      <c r="N929"/>
      <c r="O929"/>
      <c r="P929"/>
      <c r="Q929"/>
      <c r="R929"/>
      <c r="S929"/>
      <c r="T929"/>
      <c r="U929"/>
      <c r="V929"/>
      <c r="W929" s="138"/>
      <c r="X929" s="138"/>
      <c r="Y929"/>
      <c r="Z929"/>
    </row>
    <row r="930" spans="1:26" x14ac:dyDescent="0.2">
      <c r="A930"/>
      <c r="B930"/>
      <c r="C930"/>
      <c r="D930"/>
      <c r="E930"/>
      <c r="F930"/>
      <c r="G930"/>
      <c r="H930"/>
      <c r="I930" s="138"/>
      <c r="J930"/>
      <c r="K930"/>
      <c r="L930"/>
      <c r="M930"/>
      <c r="N930"/>
      <c r="O930"/>
      <c r="P930"/>
      <c r="Q930"/>
      <c r="R930"/>
      <c r="S930"/>
      <c r="T930"/>
      <c r="U930"/>
      <c r="V930"/>
      <c r="W930" s="138"/>
      <c r="X930" s="138"/>
      <c r="Y930"/>
      <c r="Z930"/>
    </row>
    <row r="931" spans="1:26" x14ac:dyDescent="0.2">
      <c r="A931"/>
      <c r="B931"/>
      <c r="C931"/>
      <c r="D931"/>
      <c r="E931"/>
      <c r="F931"/>
      <c r="G931"/>
      <c r="H931"/>
      <c r="I931" s="138"/>
      <c r="J931"/>
      <c r="K931"/>
      <c r="L931"/>
      <c r="M931"/>
      <c r="N931"/>
      <c r="O931"/>
      <c r="P931"/>
      <c r="Q931"/>
      <c r="R931"/>
      <c r="S931"/>
      <c r="T931"/>
      <c r="U931"/>
      <c r="V931"/>
      <c r="W931" s="138"/>
      <c r="X931" s="138"/>
      <c r="Y931"/>
      <c r="Z931"/>
    </row>
    <row r="932" spans="1:26" x14ac:dyDescent="0.2">
      <c r="A932"/>
      <c r="B932"/>
      <c r="C932"/>
      <c r="D932"/>
      <c r="E932"/>
      <c r="F932"/>
      <c r="G932"/>
      <c r="H932"/>
      <c r="I932" s="138"/>
      <c r="J932"/>
      <c r="K932"/>
      <c r="L932"/>
      <c r="M932"/>
      <c r="N932"/>
      <c r="O932"/>
      <c r="P932"/>
      <c r="Q932"/>
      <c r="R932"/>
      <c r="S932"/>
      <c r="T932"/>
      <c r="U932"/>
      <c r="V932"/>
      <c r="W932" s="138"/>
      <c r="X932" s="138"/>
      <c r="Y932"/>
      <c r="Z932"/>
    </row>
    <row r="933" spans="1:26" x14ac:dyDescent="0.2">
      <c r="A933"/>
      <c r="B933"/>
      <c r="C933"/>
      <c r="D933"/>
      <c r="E933"/>
      <c r="F933"/>
      <c r="G933"/>
      <c r="H933"/>
      <c r="I933" s="138"/>
      <c r="J933"/>
      <c r="K933"/>
      <c r="L933"/>
      <c r="M933"/>
      <c r="N933"/>
      <c r="O933"/>
      <c r="P933"/>
      <c r="Q933"/>
      <c r="R933"/>
      <c r="S933"/>
      <c r="T933"/>
      <c r="U933"/>
      <c r="V933"/>
      <c r="W933" s="138"/>
      <c r="X933" s="138"/>
      <c r="Y933"/>
      <c r="Z933"/>
    </row>
    <row r="934" spans="1:26" x14ac:dyDescent="0.2">
      <c r="A934"/>
      <c r="B934"/>
      <c r="C934"/>
      <c r="D934"/>
      <c r="E934"/>
      <c r="F934"/>
      <c r="G934"/>
      <c r="H934"/>
      <c r="I934" s="138"/>
      <c r="J934"/>
      <c r="K934"/>
      <c r="L934"/>
      <c r="M934"/>
      <c r="N934"/>
      <c r="O934"/>
      <c r="P934"/>
      <c r="Q934"/>
      <c r="R934"/>
      <c r="S934"/>
      <c r="T934"/>
      <c r="U934"/>
      <c r="V934"/>
      <c r="W934" s="138"/>
      <c r="X934" s="138"/>
      <c r="Y934"/>
      <c r="Z934"/>
    </row>
    <row r="935" spans="1:26" x14ac:dyDescent="0.2">
      <c r="A935"/>
      <c r="B935"/>
      <c r="C935"/>
      <c r="D935"/>
      <c r="E935"/>
      <c r="F935"/>
      <c r="G935"/>
      <c r="H935"/>
      <c r="I935" s="138"/>
      <c r="J935"/>
      <c r="K935"/>
      <c r="L935"/>
      <c r="M935"/>
      <c r="N935"/>
      <c r="O935"/>
      <c r="P935"/>
      <c r="Q935"/>
      <c r="R935"/>
      <c r="S935"/>
      <c r="T935"/>
      <c r="U935"/>
      <c r="V935"/>
      <c r="W935" s="138"/>
      <c r="X935" s="138"/>
      <c r="Y935"/>
      <c r="Z935"/>
    </row>
    <row r="936" spans="1:26" x14ac:dyDescent="0.2">
      <c r="A936"/>
      <c r="B936"/>
      <c r="C936"/>
      <c r="D936"/>
      <c r="E936"/>
      <c r="F936"/>
      <c r="G936"/>
      <c r="H936"/>
      <c r="I936" s="138"/>
      <c r="J936"/>
      <c r="K936"/>
      <c r="L936"/>
      <c r="M936"/>
      <c r="N936"/>
      <c r="O936"/>
      <c r="P936"/>
      <c r="Q936"/>
      <c r="R936"/>
      <c r="S936"/>
      <c r="T936"/>
      <c r="U936"/>
      <c r="V936"/>
      <c r="W936" s="138"/>
      <c r="X936" s="138"/>
      <c r="Y936"/>
      <c r="Z936"/>
    </row>
    <row r="937" spans="1:26" x14ac:dyDescent="0.2">
      <c r="A937"/>
      <c r="B937"/>
      <c r="C937"/>
      <c r="D937"/>
      <c r="E937"/>
      <c r="F937"/>
      <c r="G937"/>
      <c r="H937"/>
      <c r="I937" s="138"/>
      <c r="J937"/>
      <c r="K937"/>
      <c r="L937"/>
      <c r="M937"/>
      <c r="N937"/>
      <c r="O937"/>
      <c r="P937"/>
      <c r="Q937"/>
      <c r="R937"/>
      <c r="S937"/>
      <c r="T937"/>
      <c r="U937"/>
      <c r="V937"/>
      <c r="W937" s="138"/>
      <c r="X937" s="138"/>
      <c r="Y937"/>
      <c r="Z937"/>
    </row>
    <row r="938" spans="1:26" x14ac:dyDescent="0.2">
      <c r="A938"/>
      <c r="B938"/>
      <c r="C938"/>
      <c r="D938"/>
      <c r="E938"/>
      <c r="F938"/>
      <c r="G938"/>
      <c r="H938"/>
      <c r="I938" s="138"/>
      <c r="J938"/>
      <c r="K938"/>
      <c r="L938"/>
      <c r="M938"/>
      <c r="N938"/>
      <c r="O938"/>
      <c r="P938"/>
      <c r="Q938"/>
      <c r="R938"/>
      <c r="S938"/>
      <c r="T938"/>
      <c r="U938"/>
      <c r="V938"/>
      <c r="W938" s="138"/>
      <c r="X938" s="138"/>
      <c r="Y938"/>
      <c r="Z938"/>
    </row>
    <row r="939" spans="1:26" x14ac:dyDescent="0.2">
      <c r="A939"/>
      <c r="B939"/>
      <c r="C939"/>
      <c r="D939"/>
      <c r="E939"/>
      <c r="F939"/>
      <c r="G939"/>
      <c r="H939"/>
      <c r="I939" s="138"/>
      <c r="J939"/>
      <c r="K939"/>
      <c r="L939"/>
      <c r="M939"/>
      <c r="N939"/>
      <c r="O939"/>
      <c r="P939"/>
      <c r="Q939"/>
      <c r="R939"/>
      <c r="S939"/>
      <c r="T939"/>
      <c r="U939"/>
      <c r="V939"/>
      <c r="W939" s="138"/>
      <c r="X939" s="138"/>
      <c r="Y939"/>
      <c r="Z939"/>
    </row>
    <row r="940" spans="1:26" x14ac:dyDescent="0.2">
      <c r="A940"/>
      <c r="B940"/>
      <c r="C940"/>
      <c r="D940"/>
      <c r="E940"/>
      <c r="F940"/>
      <c r="G940"/>
      <c r="H940"/>
      <c r="I940" s="138"/>
      <c r="J940"/>
      <c r="K940"/>
      <c r="L940"/>
      <c r="M940"/>
      <c r="N940"/>
      <c r="O940"/>
      <c r="P940"/>
      <c r="Q940"/>
      <c r="R940"/>
      <c r="S940"/>
      <c r="T940"/>
      <c r="U940"/>
      <c r="V940"/>
      <c r="W940" s="138"/>
      <c r="X940" s="138"/>
      <c r="Y940"/>
      <c r="Z940"/>
    </row>
    <row r="941" spans="1:26" x14ac:dyDescent="0.2">
      <c r="A941"/>
      <c r="B941"/>
      <c r="C941"/>
      <c r="D941"/>
      <c r="E941"/>
      <c r="F941"/>
      <c r="G941"/>
      <c r="H941"/>
      <c r="I941" s="138"/>
      <c r="J941"/>
      <c r="K941"/>
      <c r="L941"/>
      <c r="M941"/>
      <c r="N941"/>
      <c r="O941"/>
      <c r="P941"/>
      <c r="Q941"/>
      <c r="R941"/>
      <c r="S941"/>
      <c r="T941"/>
      <c r="U941"/>
      <c r="V941"/>
      <c r="W941" s="138"/>
      <c r="X941" s="138"/>
      <c r="Y941"/>
      <c r="Z941"/>
    </row>
    <row r="942" spans="1:26" x14ac:dyDescent="0.2">
      <c r="A942"/>
      <c r="B942"/>
      <c r="C942"/>
      <c r="D942"/>
      <c r="E942"/>
      <c r="F942"/>
      <c r="G942"/>
      <c r="H942"/>
      <c r="I942" s="138"/>
      <c r="J942"/>
      <c r="K942"/>
      <c r="L942"/>
      <c r="M942"/>
      <c r="N942"/>
      <c r="O942"/>
      <c r="P942"/>
      <c r="Q942"/>
      <c r="R942"/>
      <c r="S942"/>
      <c r="T942"/>
      <c r="U942"/>
      <c r="V942"/>
      <c r="W942" s="138"/>
      <c r="X942" s="138"/>
      <c r="Y942"/>
      <c r="Z942"/>
    </row>
    <row r="943" spans="1:26" x14ac:dyDescent="0.2">
      <c r="A943"/>
      <c r="B943"/>
      <c r="C943"/>
      <c r="D943"/>
      <c r="E943"/>
      <c r="F943"/>
      <c r="G943"/>
      <c r="H943"/>
      <c r="I943" s="138"/>
      <c r="J943"/>
      <c r="K943"/>
      <c r="L943"/>
      <c r="M943"/>
      <c r="N943"/>
      <c r="O943"/>
      <c r="P943"/>
      <c r="Q943"/>
      <c r="R943"/>
      <c r="S943"/>
      <c r="T943"/>
      <c r="U943"/>
      <c r="V943"/>
      <c r="W943" s="138"/>
      <c r="X943" s="138"/>
      <c r="Y943"/>
      <c r="Z943"/>
    </row>
    <row r="944" spans="1:26" x14ac:dyDescent="0.2">
      <c r="A944"/>
      <c r="B944"/>
      <c r="C944"/>
      <c r="D944"/>
      <c r="E944"/>
      <c r="F944"/>
      <c r="G944"/>
      <c r="H944"/>
      <c r="I944" s="138"/>
      <c r="J944"/>
      <c r="K944"/>
      <c r="L944"/>
      <c r="M944"/>
      <c r="N944"/>
      <c r="O944"/>
      <c r="P944"/>
      <c r="Q944"/>
      <c r="R944"/>
      <c r="S944"/>
      <c r="T944"/>
      <c r="U944"/>
      <c r="V944"/>
      <c r="W944" s="138"/>
      <c r="X944" s="138"/>
      <c r="Y944"/>
      <c r="Z944"/>
    </row>
    <row r="945" spans="1:26" x14ac:dyDescent="0.2">
      <c r="A945"/>
      <c r="B945"/>
      <c r="C945"/>
      <c r="D945"/>
      <c r="E945"/>
      <c r="F945"/>
      <c r="G945"/>
      <c r="H945"/>
      <c r="I945" s="138"/>
      <c r="J945"/>
      <c r="K945"/>
      <c r="L945"/>
      <c r="M945"/>
      <c r="N945"/>
      <c r="O945"/>
      <c r="P945"/>
      <c r="Q945"/>
      <c r="R945"/>
      <c r="S945"/>
      <c r="T945"/>
      <c r="U945"/>
      <c r="V945"/>
      <c r="W945" s="138"/>
      <c r="X945" s="138"/>
      <c r="Y945"/>
      <c r="Z945"/>
    </row>
    <row r="946" spans="1:26" x14ac:dyDescent="0.2">
      <c r="A946"/>
      <c r="B946"/>
      <c r="C946"/>
      <c r="D946"/>
      <c r="E946"/>
      <c r="F946"/>
      <c r="G946"/>
      <c r="H946"/>
      <c r="I946" s="138"/>
      <c r="J946"/>
      <c r="K946"/>
      <c r="L946"/>
      <c r="M946"/>
      <c r="N946"/>
      <c r="O946"/>
      <c r="P946"/>
      <c r="Q946"/>
      <c r="R946"/>
      <c r="S946"/>
      <c r="T946"/>
      <c r="U946"/>
      <c r="V946"/>
      <c r="W946" s="138"/>
      <c r="X946" s="138"/>
      <c r="Y946"/>
      <c r="Z946"/>
    </row>
    <row r="947" spans="1:26" x14ac:dyDescent="0.2">
      <c r="A947"/>
      <c r="B947"/>
      <c r="C947"/>
      <c r="D947"/>
      <c r="E947"/>
      <c r="F947"/>
      <c r="G947"/>
      <c r="H947"/>
      <c r="I947" s="138"/>
      <c r="J947"/>
      <c r="K947"/>
      <c r="L947"/>
      <c r="M947"/>
      <c r="N947"/>
      <c r="O947"/>
      <c r="P947"/>
      <c r="Q947"/>
      <c r="R947"/>
      <c r="S947"/>
      <c r="T947"/>
      <c r="U947"/>
      <c r="V947"/>
      <c r="W947" s="138"/>
      <c r="X947" s="138"/>
      <c r="Y947"/>
      <c r="Z947"/>
    </row>
    <row r="948" spans="1:26" x14ac:dyDescent="0.2">
      <c r="A948"/>
      <c r="B948"/>
      <c r="C948"/>
      <c r="D948"/>
      <c r="E948"/>
      <c r="F948"/>
      <c r="G948"/>
      <c r="H948"/>
      <c r="I948" s="138"/>
      <c r="J948"/>
      <c r="K948"/>
      <c r="L948"/>
      <c r="M948"/>
      <c r="N948"/>
      <c r="O948"/>
      <c r="P948"/>
      <c r="Q948"/>
      <c r="R948"/>
      <c r="S948"/>
      <c r="T948"/>
      <c r="U948"/>
      <c r="V948"/>
      <c r="W948" s="138"/>
      <c r="X948" s="138"/>
      <c r="Y948"/>
      <c r="Z948"/>
    </row>
    <row r="949" spans="1:26" x14ac:dyDescent="0.2">
      <c r="A949"/>
      <c r="B949"/>
      <c r="C949"/>
      <c r="D949"/>
      <c r="E949"/>
      <c r="F949"/>
      <c r="G949"/>
      <c r="H949"/>
      <c r="I949" s="138"/>
      <c r="J949"/>
      <c r="K949"/>
      <c r="L949"/>
      <c r="M949"/>
      <c r="N949"/>
      <c r="O949"/>
      <c r="P949"/>
      <c r="Q949"/>
      <c r="R949"/>
      <c r="S949"/>
      <c r="T949"/>
      <c r="U949"/>
      <c r="V949"/>
      <c r="W949" s="138"/>
      <c r="X949" s="138"/>
      <c r="Y949"/>
      <c r="Z949"/>
    </row>
    <row r="950" spans="1:26" x14ac:dyDescent="0.2">
      <c r="A950"/>
      <c r="B950"/>
      <c r="C950"/>
      <c r="D950"/>
      <c r="E950"/>
      <c r="F950"/>
      <c r="G950"/>
      <c r="H950"/>
      <c r="I950" s="138"/>
      <c r="J950"/>
      <c r="K950"/>
      <c r="L950"/>
      <c r="M950"/>
      <c r="N950"/>
      <c r="O950"/>
      <c r="P950"/>
      <c r="Q950"/>
      <c r="R950"/>
      <c r="S950"/>
      <c r="T950"/>
      <c r="U950"/>
      <c r="V950"/>
      <c r="W950" s="138"/>
      <c r="X950" s="138"/>
      <c r="Y950"/>
      <c r="Z950"/>
    </row>
    <row r="951" spans="1:26" x14ac:dyDescent="0.2">
      <c r="A951"/>
      <c r="B951"/>
      <c r="C951"/>
      <c r="D951"/>
      <c r="E951"/>
      <c r="F951"/>
      <c r="G951"/>
      <c r="H951"/>
      <c r="I951" s="138"/>
      <c r="J951"/>
      <c r="K951"/>
      <c r="L951"/>
      <c r="M951"/>
      <c r="N951"/>
      <c r="O951"/>
      <c r="P951"/>
      <c r="Q951"/>
      <c r="R951"/>
      <c r="S951"/>
      <c r="T951"/>
      <c r="U951"/>
      <c r="V951"/>
      <c r="W951" s="138"/>
      <c r="X951" s="138"/>
      <c r="Y951"/>
      <c r="Z951"/>
    </row>
    <row r="952" spans="1:26" x14ac:dyDescent="0.2">
      <c r="A952"/>
      <c r="B952"/>
      <c r="C952"/>
      <c r="D952"/>
      <c r="E952"/>
      <c r="F952"/>
      <c r="G952"/>
      <c r="H952"/>
      <c r="I952" s="138"/>
      <c r="J952"/>
      <c r="K952"/>
      <c r="L952"/>
      <c r="M952"/>
      <c r="N952"/>
      <c r="O952"/>
      <c r="P952"/>
      <c r="Q952"/>
      <c r="R952"/>
      <c r="S952"/>
      <c r="T952"/>
      <c r="U952"/>
      <c r="V952"/>
      <c r="W952" s="138"/>
      <c r="X952" s="138"/>
      <c r="Y952"/>
      <c r="Z952"/>
    </row>
    <row r="953" spans="1:26" x14ac:dyDescent="0.2">
      <c r="A953"/>
      <c r="B953"/>
      <c r="C953"/>
      <c r="D953"/>
      <c r="E953"/>
      <c r="F953"/>
      <c r="G953"/>
      <c r="H953"/>
      <c r="I953" s="138"/>
      <c r="J953"/>
      <c r="K953"/>
      <c r="L953"/>
      <c r="M953"/>
      <c r="N953"/>
      <c r="O953"/>
      <c r="P953"/>
      <c r="Q953"/>
      <c r="R953"/>
      <c r="S953"/>
      <c r="T953"/>
      <c r="U953"/>
      <c r="V953"/>
      <c r="W953" s="138"/>
      <c r="X953" s="138"/>
      <c r="Y953"/>
      <c r="Z953"/>
    </row>
    <row r="954" spans="1:26" x14ac:dyDescent="0.2">
      <c r="A954"/>
      <c r="B954"/>
      <c r="C954"/>
      <c r="D954"/>
      <c r="E954"/>
      <c r="F954"/>
      <c r="G954"/>
      <c r="H954"/>
      <c r="I954" s="138"/>
      <c r="J954"/>
      <c r="K954"/>
      <c r="L954"/>
      <c r="M954"/>
      <c r="N954"/>
      <c r="O954"/>
      <c r="P954"/>
      <c r="Q954"/>
      <c r="R954"/>
      <c r="S954"/>
      <c r="T954"/>
      <c r="U954"/>
      <c r="V954"/>
      <c r="W954" s="138"/>
      <c r="X954" s="138"/>
      <c r="Y954"/>
      <c r="Z954"/>
    </row>
    <row r="955" spans="1:26" x14ac:dyDescent="0.2">
      <c r="A955"/>
      <c r="B955"/>
      <c r="C955"/>
      <c r="D955"/>
      <c r="E955"/>
      <c r="F955"/>
      <c r="G955"/>
      <c r="H955"/>
      <c r="I955" s="138"/>
      <c r="J955"/>
      <c r="K955"/>
      <c r="L955"/>
      <c r="M955"/>
      <c r="N955"/>
      <c r="O955"/>
      <c r="P955"/>
      <c r="Q955"/>
      <c r="R955"/>
      <c r="S955"/>
      <c r="T955"/>
      <c r="U955"/>
      <c r="V955"/>
      <c r="W955" s="138"/>
      <c r="X955" s="138"/>
      <c r="Y955"/>
      <c r="Z955"/>
    </row>
    <row r="956" spans="1:26" x14ac:dyDescent="0.2">
      <c r="A956"/>
      <c r="B956"/>
      <c r="C956"/>
      <c r="D956"/>
      <c r="E956"/>
      <c r="F956"/>
      <c r="G956"/>
      <c r="H956"/>
      <c r="I956" s="138"/>
      <c r="J956"/>
      <c r="K956"/>
      <c r="L956"/>
      <c r="M956"/>
      <c r="N956"/>
      <c r="O956"/>
      <c r="P956"/>
      <c r="Q956"/>
      <c r="R956"/>
      <c r="S956"/>
      <c r="T956"/>
      <c r="U956"/>
      <c r="V956"/>
      <c r="W956" s="138"/>
      <c r="X956" s="138"/>
      <c r="Y956"/>
      <c r="Z956"/>
    </row>
    <row r="957" spans="1:26" x14ac:dyDescent="0.2">
      <c r="A957"/>
      <c r="B957"/>
      <c r="C957"/>
      <c r="D957"/>
      <c r="E957"/>
      <c r="F957"/>
      <c r="G957"/>
      <c r="H957"/>
      <c r="I957" s="138"/>
      <c r="J957"/>
      <c r="K957"/>
      <c r="L957"/>
      <c r="M957"/>
      <c r="N957"/>
      <c r="O957"/>
      <c r="P957"/>
      <c r="Q957"/>
      <c r="R957"/>
      <c r="S957"/>
      <c r="T957"/>
      <c r="U957"/>
      <c r="V957"/>
      <c r="W957" s="138"/>
      <c r="X957" s="138"/>
      <c r="Y957"/>
      <c r="Z957"/>
    </row>
    <row r="958" spans="1:26" x14ac:dyDescent="0.2">
      <c r="A958"/>
      <c r="B958"/>
      <c r="C958"/>
      <c r="D958"/>
      <c r="E958"/>
      <c r="F958"/>
      <c r="G958"/>
      <c r="H958"/>
      <c r="I958" s="138"/>
      <c r="J958"/>
      <c r="K958"/>
      <c r="L958"/>
      <c r="M958"/>
      <c r="N958"/>
      <c r="O958"/>
      <c r="P958"/>
      <c r="Q958"/>
      <c r="R958"/>
      <c r="S958"/>
      <c r="T958"/>
      <c r="U958"/>
      <c r="V958"/>
      <c r="W958" s="138"/>
      <c r="X958" s="138"/>
      <c r="Y958"/>
      <c r="Z958"/>
    </row>
    <row r="959" spans="1:26" x14ac:dyDescent="0.2">
      <c r="A959"/>
      <c r="B959"/>
      <c r="C959"/>
      <c r="D959"/>
      <c r="E959"/>
      <c r="F959"/>
      <c r="G959"/>
      <c r="H959"/>
      <c r="I959" s="138"/>
      <c r="J959"/>
      <c r="K959"/>
      <c r="L959"/>
      <c r="M959"/>
      <c r="N959"/>
      <c r="O959"/>
      <c r="P959"/>
      <c r="Q959"/>
      <c r="R959"/>
      <c r="S959"/>
      <c r="T959"/>
      <c r="U959"/>
      <c r="V959"/>
      <c r="W959" s="138"/>
      <c r="X959" s="138"/>
      <c r="Y959"/>
      <c r="Z959"/>
    </row>
    <row r="960" spans="1:26" x14ac:dyDescent="0.2">
      <c r="A960"/>
      <c r="B960"/>
      <c r="C960"/>
      <c r="D960"/>
      <c r="E960"/>
      <c r="F960"/>
      <c r="G960"/>
      <c r="H960"/>
      <c r="I960" s="138"/>
      <c r="J960"/>
      <c r="K960"/>
      <c r="L960"/>
      <c r="M960"/>
      <c r="N960"/>
      <c r="O960"/>
      <c r="P960"/>
      <c r="Q960"/>
      <c r="R960"/>
      <c r="S960"/>
      <c r="T960"/>
      <c r="U960"/>
      <c r="V960"/>
      <c r="W960" s="138"/>
      <c r="X960" s="138"/>
      <c r="Y960"/>
      <c r="Z960"/>
    </row>
    <row r="961" spans="1:26" x14ac:dyDescent="0.2">
      <c r="A961"/>
      <c r="B961"/>
      <c r="C961"/>
      <c r="D961"/>
      <c r="E961"/>
      <c r="F961"/>
      <c r="G961"/>
      <c r="H961"/>
      <c r="I961" s="138"/>
      <c r="J961"/>
      <c r="K961"/>
      <c r="L961"/>
      <c r="M961"/>
      <c r="N961"/>
      <c r="O961"/>
      <c r="P961"/>
      <c r="Q961"/>
      <c r="R961"/>
      <c r="S961"/>
      <c r="T961"/>
      <c r="U961"/>
      <c r="V961"/>
      <c r="W961" s="138"/>
      <c r="X961" s="138"/>
      <c r="Y961"/>
      <c r="Z961"/>
    </row>
    <row r="962" spans="1:26" x14ac:dyDescent="0.2">
      <c r="A962"/>
      <c r="B962"/>
      <c r="C962"/>
      <c r="D962"/>
      <c r="E962"/>
      <c r="F962"/>
      <c r="G962"/>
      <c r="H962"/>
      <c r="I962" s="138"/>
      <c r="J962"/>
      <c r="K962"/>
      <c r="L962"/>
      <c r="M962"/>
      <c r="N962"/>
      <c r="O962"/>
      <c r="P962"/>
      <c r="Q962"/>
      <c r="R962"/>
      <c r="S962"/>
      <c r="T962"/>
      <c r="U962"/>
      <c r="V962"/>
      <c r="W962" s="138"/>
      <c r="X962" s="138"/>
      <c r="Y962"/>
      <c r="Z962"/>
    </row>
    <row r="963" spans="1:26" x14ac:dyDescent="0.2">
      <c r="A963"/>
      <c r="B963"/>
      <c r="C963"/>
      <c r="D963"/>
      <c r="E963"/>
      <c r="F963"/>
      <c r="G963"/>
      <c r="H963"/>
      <c r="I963" s="138"/>
      <c r="J963"/>
      <c r="K963"/>
      <c r="L963"/>
      <c r="M963"/>
      <c r="N963"/>
      <c r="O963"/>
      <c r="P963"/>
      <c r="Q963"/>
      <c r="R963"/>
      <c r="S963"/>
      <c r="T963"/>
      <c r="U963"/>
      <c r="V963"/>
      <c r="W963" s="138"/>
      <c r="X963" s="138"/>
      <c r="Y963"/>
      <c r="Z963"/>
    </row>
    <row r="964" spans="1:26" x14ac:dyDescent="0.2">
      <c r="A964"/>
      <c r="B964"/>
      <c r="C964"/>
      <c r="D964"/>
      <c r="E964"/>
      <c r="F964"/>
      <c r="G964"/>
      <c r="H964"/>
      <c r="I964" s="138"/>
      <c r="J964"/>
      <c r="K964"/>
      <c r="L964"/>
      <c r="M964"/>
      <c r="N964"/>
      <c r="O964"/>
      <c r="P964"/>
      <c r="Q964"/>
      <c r="R964"/>
      <c r="S964"/>
      <c r="T964"/>
      <c r="U964"/>
      <c r="V964"/>
      <c r="W964" s="138"/>
      <c r="X964" s="138"/>
      <c r="Y964"/>
      <c r="Z964"/>
    </row>
    <row r="965" spans="1:26" x14ac:dyDescent="0.2">
      <c r="A965"/>
      <c r="B965"/>
      <c r="C965"/>
      <c r="D965"/>
      <c r="E965"/>
      <c r="F965"/>
      <c r="G965"/>
      <c r="H965"/>
      <c r="I965" s="138"/>
      <c r="J965"/>
      <c r="K965"/>
      <c r="L965"/>
      <c r="M965"/>
      <c r="N965"/>
      <c r="O965"/>
      <c r="P965"/>
      <c r="Q965"/>
      <c r="R965"/>
      <c r="S965"/>
      <c r="T965"/>
      <c r="U965"/>
      <c r="V965"/>
      <c r="W965" s="138"/>
      <c r="X965" s="138"/>
      <c r="Y965"/>
      <c r="Z965"/>
    </row>
    <row r="966" spans="1:26" x14ac:dyDescent="0.2">
      <c r="A966"/>
      <c r="B966"/>
      <c r="C966"/>
      <c r="D966"/>
      <c r="E966"/>
      <c r="F966"/>
      <c r="G966"/>
      <c r="H966"/>
      <c r="I966" s="138"/>
      <c r="J966"/>
      <c r="K966"/>
      <c r="L966"/>
      <c r="M966"/>
      <c r="N966"/>
      <c r="O966"/>
      <c r="P966"/>
      <c r="Q966"/>
      <c r="R966"/>
      <c r="S966"/>
      <c r="T966"/>
      <c r="U966"/>
      <c r="V966"/>
      <c r="W966" s="138"/>
      <c r="X966" s="138"/>
      <c r="Y966"/>
      <c r="Z966"/>
    </row>
    <row r="967" spans="1:26" x14ac:dyDescent="0.2">
      <c r="A967"/>
      <c r="B967"/>
      <c r="C967"/>
      <c r="D967"/>
      <c r="E967"/>
      <c r="F967"/>
      <c r="G967"/>
      <c r="H967"/>
      <c r="I967" s="138"/>
      <c r="J967"/>
      <c r="K967"/>
      <c r="L967"/>
      <c r="M967"/>
      <c r="N967"/>
      <c r="O967"/>
      <c r="P967"/>
      <c r="Q967"/>
      <c r="R967"/>
      <c r="S967"/>
      <c r="T967"/>
      <c r="U967"/>
      <c r="V967"/>
      <c r="W967" s="138"/>
      <c r="X967" s="138"/>
      <c r="Y967"/>
      <c r="Z967"/>
    </row>
    <row r="968" spans="1:26" x14ac:dyDescent="0.2">
      <c r="A968"/>
      <c r="B968"/>
      <c r="C968"/>
      <c r="D968"/>
      <c r="E968"/>
      <c r="F968"/>
      <c r="G968"/>
      <c r="H968"/>
      <c r="I968" s="138"/>
      <c r="J968"/>
      <c r="K968"/>
      <c r="L968"/>
      <c r="M968"/>
      <c r="N968"/>
      <c r="O968"/>
      <c r="P968"/>
      <c r="Q968"/>
      <c r="R968"/>
      <c r="S968"/>
      <c r="T968"/>
      <c r="U968"/>
      <c r="V968"/>
      <c r="W968" s="138"/>
      <c r="X968" s="138"/>
      <c r="Y968"/>
      <c r="Z968"/>
    </row>
    <row r="969" spans="1:26" x14ac:dyDescent="0.2">
      <c r="A969"/>
      <c r="B969"/>
      <c r="C969"/>
      <c r="D969"/>
      <c r="E969"/>
      <c r="F969"/>
      <c r="G969"/>
      <c r="H969"/>
      <c r="I969" s="138"/>
      <c r="J969"/>
      <c r="K969"/>
      <c r="L969"/>
      <c r="M969"/>
      <c r="N969"/>
      <c r="O969"/>
      <c r="P969"/>
      <c r="Q969"/>
      <c r="R969"/>
      <c r="S969"/>
      <c r="T969"/>
      <c r="U969"/>
      <c r="V969"/>
      <c r="W969" s="138"/>
      <c r="X969" s="138"/>
      <c r="Y969"/>
      <c r="Z969"/>
    </row>
    <row r="970" spans="1:26" x14ac:dyDescent="0.2">
      <c r="A970"/>
      <c r="B970"/>
      <c r="C970"/>
      <c r="D970"/>
      <c r="E970"/>
      <c r="F970"/>
      <c r="G970"/>
      <c r="H970"/>
      <c r="I970" s="138"/>
      <c r="J970"/>
      <c r="K970"/>
      <c r="L970"/>
      <c r="M970"/>
      <c r="N970"/>
      <c r="O970"/>
      <c r="P970"/>
      <c r="Q970"/>
      <c r="R970"/>
      <c r="S970"/>
      <c r="T970"/>
      <c r="U970"/>
      <c r="V970"/>
      <c r="W970" s="138"/>
      <c r="X970" s="138"/>
      <c r="Y970"/>
      <c r="Z970"/>
    </row>
    <row r="971" spans="1:26" x14ac:dyDescent="0.2">
      <c r="A971"/>
      <c r="B971"/>
      <c r="C971"/>
      <c r="D971"/>
      <c r="E971"/>
      <c r="F971"/>
      <c r="G971"/>
      <c r="H971"/>
      <c r="I971" s="138"/>
      <c r="J971"/>
      <c r="K971"/>
      <c r="L971"/>
      <c r="M971"/>
      <c r="N971"/>
      <c r="O971"/>
      <c r="P971"/>
      <c r="Q971"/>
      <c r="R971"/>
      <c r="S971"/>
      <c r="T971"/>
      <c r="U971"/>
      <c r="V971"/>
      <c r="W971" s="138"/>
      <c r="X971" s="138"/>
      <c r="Y971"/>
      <c r="Z971"/>
    </row>
    <row r="972" spans="1:26" x14ac:dyDescent="0.2">
      <c r="A972"/>
      <c r="B972"/>
      <c r="C972"/>
      <c r="D972"/>
      <c r="E972"/>
      <c r="F972"/>
      <c r="G972"/>
      <c r="H972"/>
      <c r="I972" s="138"/>
      <c r="J972"/>
      <c r="K972"/>
      <c r="L972"/>
      <c r="M972"/>
      <c r="N972"/>
      <c r="O972"/>
      <c r="P972"/>
      <c r="Q972"/>
      <c r="R972"/>
      <c r="S972"/>
      <c r="T972"/>
      <c r="U972"/>
      <c r="V972"/>
      <c r="W972" s="138"/>
      <c r="X972" s="138"/>
      <c r="Y972"/>
      <c r="Z972"/>
    </row>
    <row r="973" spans="1:26" x14ac:dyDescent="0.2">
      <c r="A973"/>
      <c r="B973"/>
      <c r="C973"/>
      <c r="D973"/>
      <c r="E973"/>
      <c r="F973"/>
      <c r="G973"/>
      <c r="H973"/>
      <c r="I973" s="138"/>
      <c r="J973"/>
      <c r="K973"/>
      <c r="L973"/>
      <c r="M973"/>
      <c r="N973"/>
      <c r="O973"/>
      <c r="P973"/>
      <c r="Q973"/>
      <c r="R973"/>
      <c r="S973"/>
      <c r="T973"/>
      <c r="U973"/>
      <c r="V973"/>
      <c r="W973" s="138"/>
      <c r="X973" s="138"/>
      <c r="Y973"/>
      <c r="Z973"/>
    </row>
    <row r="974" spans="1:26" x14ac:dyDescent="0.2">
      <c r="A974"/>
      <c r="B974"/>
      <c r="C974"/>
      <c r="D974"/>
      <c r="E974"/>
      <c r="F974"/>
      <c r="G974"/>
      <c r="H974"/>
      <c r="I974" s="138"/>
      <c r="J974"/>
      <c r="K974"/>
      <c r="L974"/>
      <c r="M974"/>
      <c r="N974"/>
      <c r="O974"/>
      <c r="P974"/>
      <c r="Q974"/>
      <c r="R974"/>
      <c r="S974"/>
      <c r="T974"/>
      <c r="U974"/>
      <c r="V974"/>
      <c r="W974" s="138"/>
      <c r="X974" s="138"/>
      <c r="Y974"/>
      <c r="Z974"/>
    </row>
    <row r="975" spans="1:26" x14ac:dyDescent="0.2">
      <c r="A975"/>
      <c r="B975"/>
      <c r="C975"/>
      <c r="D975"/>
      <c r="E975"/>
      <c r="F975"/>
      <c r="G975"/>
      <c r="H975"/>
      <c r="I975" s="138"/>
      <c r="J975"/>
      <c r="K975"/>
      <c r="L975"/>
      <c r="M975"/>
      <c r="N975"/>
      <c r="O975"/>
      <c r="P975"/>
      <c r="Q975"/>
      <c r="R975"/>
      <c r="S975"/>
      <c r="T975"/>
      <c r="U975"/>
      <c r="V975"/>
      <c r="W975" s="138"/>
      <c r="X975" s="138"/>
      <c r="Y975"/>
      <c r="Z975"/>
    </row>
    <row r="976" spans="1:26" x14ac:dyDescent="0.2">
      <c r="A976"/>
      <c r="B976"/>
      <c r="C976"/>
      <c r="D976"/>
      <c r="E976"/>
      <c r="F976"/>
      <c r="G976"/>
      <c r="H976"/>
      <c r="I976" s="138"/>
      <c r="J976"/>
      <c r="K976"/>
      <c r="L976"/>
      <c r="M976"/>
      <c r="N976"/>
      <c r="O976"/>
      <c r="P976"/>
      <c r="Q976"/>
      <c r="R976"/>
      <c r="S976"/>
      <c r="T976"/>
      <c r="U976"/>
      <c r="V976"/>
      <c r="W976" s="138"/>
      <c r="X976" s="138"/>
      <c r="Y976"/>
      <c r="Z976"/>
    </row>
    <row r="977" spans="1:26" x14ac:dyDescent="0.2">
      <c r="A977"/>
      <c r="B977"/>
      <c r="C977"/>
      <c r="D977"/>
      <c r="E977"/>
      <c r="F977"/>
      <c r="G977"/>
      <c r="H977"/>
      <c r="I977" s="138"/>
      <c r="J977"/>
      <c r="K977"/>
      <c r="L977"/>
      <c r="M977"/>
      <c r="N977"/>
      <c r="O977"/>
      <c r="P977"/>
      <c r="Q977"/>
      <c r="R977"/>
      <c r="S977"/>
      <c r="T977"/>
      <c r="U977"/>
      <c r="V977"/>
      <c r="W977" s="138"/>
      <c r="X977" s="138"/>
      <c r="Y977"/>
      <c r="Z977"/>
    </row>
    <row r="978" spans="1:26" x14ac:dyDescent="0.2">
      <c r="A978"/>
      <c r="B978"/>
      <c r="C978"/>
      <c r="D978"/>
      <c r="E978"/>
      <c r="F978"/>
      <c r="G978"/>
      <c r="H978"/>
      <c r="I978" s="138"/>
      <c r="J978"/>
      <c r="K978"/>
      <c r="L978"/>
      <c r="M978"/>
      <c r="N978"/>
      <c r="O978"/>
      <c r="P978"/>
      <c r="Q978"/>
      <c r="R978"/>
      <c r="S978"/>
      <c r="T978"/>
      <c r="U978"/>
      <c r="V978"/>
      <c r="W978" s="138"/>
      <c r="X978" s="138"/>
      <c r="Y978"/>
      <c r="Z978"/>
    </row>
    <row r="979" spans="1:26" x14ac:dyDescent="0.2">
      <c r="A979"/>
      <c r="B979"/>
      <c r="C979"/>
      <c r="D979"/>
      <c r="E979"/>
      <c r="F979"/>
      <c r="G979"/>
      <c r="H979"/>
      <c r="I979" s="138"/>
      <c r="J979"/>
      <c r="K979"/>
      <c r="L979"/>
      <c r="M979"/>
      <c r="N979"/>
      <c r="O979"/>
      <c r="P979"/>
      <c r="Q979"/>
      <c r="R979"/>
      <c r="S979"/>
      <c r="T979"/>
      <c r="U979"/>
      <c r="V979"/>
      <c r="W979" s="138"/>
      <c r="X979" s="138"/>
      <c r="Y979"/>
      <c r="Z979"/>
    </row>
    <row r="980" spans="1:26" x14ac:dyDescent="0.2">
      <c r="A980"/>
      <c r="B980"/>
      <c r="C980"/>
      <c r="D980"/>
      <c r="E980"/>
      <c r="F980"/>
      <c r="G980"/>
      <c r="H980"/>
      <c r="I980" s="138"/>
      <c r="J980"/>
      <c r="K980"/>
      <c r="L980"/>
      <c r="M980"/>
      <c r="N980"/>
      <c r="O980"/>
      <c r="P980"/>
      <c r="Q980"/>
      <c r="R980"/>
      <c r="S980"/>
      <c r="T980"/>
      <c r="U980"/>
      <c r="V980"/>
      <c r="W980" s="138"/>
      <c r="X980" s="138"/>
      <c r="Y980"/>
      <c r="Z980"/>
    </row>
    <row r="981" spans="1:26" x14ac:dyDescent="0.2">
      <c r="A981"/>
      <c r="B981"/>
      <c r="C981"/>
      <c r="D981"/>
      <c r="E981"/>
      <c r="F981"/>
      <c r="G981"/>
      <c r="H981"/>
      <c r="I981" s="138"/>
      <c r="J981"/>
      <c r="K981"/>
      <c r="L981"/>
      <c r="M981"/>
      <c r="N981"/>
      <c r="O981"/>
      <c r="P981"/>
      <c r="Q981"/>
      <c r="R981"/>
      <c r="S981"/>
      <c r="T981"/>
      <c r="U981"/>
      <c r="V981"/>
      <c r="W981" s="138"/>
      <c r="X981" s="138"/>
      <c r="Y981"/>
      <c r="Z981"/>
    </row>
    <row r="982" spans="1:26" x14ac:dyDescent="0.2">
      <c r="A982"/>
      <c r="B982"/>
      <c r="C982"/>
      <c r="D982"/>
      <c r="E982"/>
      <c r="F982"/>
      <c r="G982"/>
      <c r="H982"/>
      <c r="I982" s="138"/>
      <c r="J982"/>
      <c r="K982"/>
      <c r="L982"/>
      <c r="M982"/>
      <c r="N982"/>
      <c r="O982"/>
      <c r="P982"/>
      <c r="Q982"/>
      <c r="R982"/>
      <c r="S982"/>
      <c r="T982"/>
      <c r="U982"/>
      <c r="V982"/>
      <c r="W982" s="138"/>
      <c r="X982" s="138"/>
      <c r="Y982"/>
      <c r="Z982"/>
    </row>
    <row r="983" spans="1:26" x14ac:dyDescent="0.2">
      <c r="A983"/>
      <c r="B983"/>
      <c r="C983"/>
      <c r="D983"/>
      <c r="E983"/>
      <c r="F983"/>
      <c r="G983"/>
      <c r="H983"/>
      <c r="I983" s="138"/>
      <c r="J983"/>
      <c r="K983"/>
      <c r="L983"/>
      <c r="M983"/>
      <c r="N983"/>
      <c r="O983"/>
      <c r="P983"/>
      <c r="Q983"/>
      <c r="R983"/>
      <c r="S983"/>
      <c r="T983"/>
      <c r="U983"/>
      <c r="V983"/>
      <c r="W983" s="138"/>
      <c r="X983" s="138"/>
      <c r="Y983"/>
      <c r="Z983"/>
    </row>
    <row r="984" spans="1:26" x14ac:dyDescent="0.2">
      <c r="A984"/>
      <c r="B984"/>
      <c r="C984"/>
      <c r="D984"/>
      <c r="E984"/>
      <c r="F984"/>
      <c r="G984"/>
      <c r="H984"/>
      <c r="I984" s="138"/>
      <c r="J984"/>
      <c r="K984"/>
      <c r="L984"/>
      <c r="M984"/>
      <c r="N984"/>
      <c r="O984"/>
      <c r="P984"/>
      <c r="Q984"/>
      <c r="R984"/>
      <c r="S984"/>
      <c r="T984"/>
      <c r="U984"/>
      <c r="V984"/>
      <c r="W984" s="138"/>
      <c r="X984" s="138"/>
      <c r="Y984"/>
      <c r="Z984"/>
    </row>
    <row r="985" spans="1:26" x14ac:dyDescent="0.2">
      <c r="A985"/>
      <c r="B985"/>
      <c r="C985"/>
      <c r="D985"/>
      <c r="E985"/>
      <c r="F985"/>
      <c r="G985"/>
      <c r="H985"/>
      <c r="I985" s="138"/>
      <c r="J985"/>
      <c r="K985"/>
      <c r="L985"/>
      <c r="M985"/>
      <c r="N985"/>
      <c r="O985"/>
      <c r="P985"/>
      <c r="Q985"/>
      <c r="R985"/>
      <c r="S985"/>
      <c r="T985"/>
      <c r="U985"/>
      <c r="V985"/>
      <c r="W985" s="138"/>
      <c r="X985" s="138"/>
      <c r="Y985"/>
      <c r="Z985"/>
    </row>
    <row r="986" spans="1:26" x14ac:dyDescent="0.2">
      <c r="A986"/>
      <c r="B986"/>
      <c r="C986"/>
      <c r="D986"/>
      <c r="E986"/>
      <c r="F986"/>
      <c r="G986"/>
      <c r="H986"/>
      <c r="I986" s="138"/>
      <c r="J986"/>
      <c r="K986"/>
      <c r="L986"/>
      <c r="M986"/>
      <c r="N986"/>
      <c r="O986"/>
      <c r="P986"/>
      <c r="Q986"/>
      <c r="R986"/>
      <c r="S986"/>
      <c r="T986"/>
      <c r="U986"/>
      <c r="V986"/>
      <c r="W986" s="138"/>
      <c r="X986" s="138"/>
      <c r="Y986"/>
      <c r="Z986"/>
    </row>
    <row r="987" spans="1:26" x14ac:dyDescent="0.2">
      <c r="A987"/>
      <c r="B987"/>
      <c r="C987"/>
      <c r="D987"/>
      <c r="E987"/>
      <c r="F987"/>
      <c r="G987"/>
      <c r="H987"/>
      <c r="I987" s="138"/>
      <c r="J987"/>
      <c r="K987"/>
      <c r="L987"/>
      <c r="M987"/>
      <c r="N987"/>
      <c r="O987"/>
      <c r="P987"/>
      <c r="Q987"/>
      <c r="R987"/>
      <c r="S987"/>
      <c r="T987"/>
      <c r="U987"/>
      <c r="V987"/>
      <c r="W987" s="138"/>
      <c r="X987" s="138"/>
      <c r="Y987"/>
      <c r="Z987"/>
    </row>
    <row r="988" spans="1:26" x14ac:dyDescent="0.2">
      <c r="A988"/>
      <c r="B988"/>
      <c r="C988"/>
      <c r="D988"/>
      <c r="E988"/>
      <c r="F988"/>
      <c r="G988"/>
      <c r="H988"/>
      <c r="I988" s="138"/>
      <c r="J988"/>
      <c r="K988"/>
      <c r="L988"/>
      <c r="M988"/>
      <c r="N988"/>
      <c r="O988"/>
      <c r="P988"/>
      <c r="Q988"/>
      <c r="R988"/>
      <c r="S988"/>
      <c r="T988"/>
      <c r="U988"/>
      <c r="V988"/>
      <c r="W988" s="138"/>
      <c r="X988" s="138"/>
      <c r="Y988"/>
      <c r="Z988"/>
    </row>
    <row r="989" spans="1:26" x14ac:dyDescent="0.2">
      <c r="A989"/>
      <c r="B989"/>
      <c r="C989"/>
      <c r="D989"/>
      <c r="E989"/>
      <c r="F989"/>
      <c r="G989"/>
      <c r="H989"/>
      <c r="I989" s="138"/>
      <c r="J989"/>
      <c r="K989"/>
      <c r="L989"/>
      <c r="M989"/>
      <c r="N989"/>
      <c r="O989"/>
      <c r="P989"/>
      <c r="Q989"/>
      <c r="R989"/>
      <c r="S989"/>
      <c r="T989"/>
      <c r="U989"/>
      <c r="V989"/>
      <c r="W989" s="138"/>
      <c r="X989" s="138"/>
      <c r="Y989"/>
      <c r="Z989"/>
    </row>
    <row r="990" spans="1:26" x14ac:dyDescent="0.2">
      <c r="A990"/>
      <c r="B990"/>
      <c r="C990"/>
      <c r="D990"/>
      <c r="E990"/>
      <c r="F990"/>
      <c r="G990"/>
      <c r="H990"/>
      <c r="I990" s="138"/>
      <c r="J990"/>
      <c r="K990"/>
      <c r="L990"/>
      <c r="M990"/>
      <c r="N990"/>
      <c r="O990"/>
      <c r="P990"/>
      <c r="Q990"/>
      <c r="R990"/>
      <c r="S990"/>
      <c r="T990"/>
      <c r="U990"/>
      <c r="V990"/>
      <c r="W990" s="138"/>
      <c r="X990" s="138"/>
      <c r="Y990"/>
      <c r="Z990"/>
    </row>
    <row r="991" spans="1:26" x14ac:dyDescent="0.2">
      <c r="A991"/>
      <c r="B991"/>
      <c r="C991"/>
      <c r="D991"/>
      <c r="E991"/>
      <c r="F991"/>
      <c r="G991"/>
      <c r="H991"/>
      <c r="I991" s="138"/>
      <c r="J991"/>
      <c r="K991"/>
      <c r="L991"/>
      <c r="M991"/>
      <c r="N991"/>
      <c r="O991"/>
      <c r="P991"/>
      <c r="Q991"/>
      <c r="R991"/>
      <c r="S991"/>
      <c r="T991"/>
      <c r="U991"/>
      <c r="V991"/>
      <c r="W991" s="138"/>
      <c r="X991" s="138"/>
      <c r="Y991"/>
      <c r="Z991"/>
    </row>
    <row r="992" spans="1:26" x14ac:dyDescent="0.2">
      <c r="A992"/>
      <c r="B992"/>
      <c r="C992"/>
      <c r="D992"/>
      <c r="E992"/>
      <c r="F992"/>
      <c r="G992"/>
      <c r="H992"/>
      <c r="I992" s="138"/>
      <c r="J992"/>
      <c r="K992"/>
      <c r="L992"/>
      <c r="M992"/>
      <c r="N992"/>
      <c r="O992"/>
      <c r="P992"/>
      <c r="Q992"/>
      <c r="R992"/>
      <c r="S992"/>
      <c r="T992"/>
      <c r="U992"/>
      <c r="V992"/>
      <c r="W992" s="138"/>
      <c r="X992" s="138"/>
      <c r="Y992"/>
      <c r="Z992"/>
    </row>
    <row r="993" spans="1:26" x14ac:dyDescent="0.2">
      <c r="A993"/>
      <c r="B993"/>
      <c r="C993"/>
      <c r="D993"/>
      <c r="E993"/>
      <c r="F993"/>
      <c r="G993"/>
      <c r="H993"/>
      <c r="I993" s="138"/>
      <c r="J993"/>
      <c r="K993"/>
      <c r="L993"/>
      <c r="M993"/>
      <c r="N993"/>
      <c r="O993"/>
      <c r="P993"/>
      <c r="Q993"/>
      <c r="R993"/>
      <c r="S993"/>
      <c r="T993"/>
      <c r="U993"/>
      <c r="V993"/>
      <c r="W993" s="138"/>
      <c r="X993" s="138"/>
      <c r="Y993"/>
      <c r="Z993"/>
    </row>
    <row r="994" spans="1:26" x14ac:dyDescent="0.2">
      <c r="A994"/>
      <c r="B994"/>
      <c r="C994"/>
      <c r="D994"/>
      <c r="E994"/>
      <c r="F994"/>
      <c r="G994"/>
      <c r="H994"/>
      <c r="I994" s="138"/>
      <c r="J994"/>
      <c r="K994"/>
      <c r="L994"/>
      <c r="M994"/>
      <c r="N994"/>
      <c r="O994"/>
      <c r="P994"/>
      <c r="Q994"/>
      <c r="R994"/>
      <c r="S994"/>
      <c r="T994"/>
      <c r="U994"/>
      <c r="V994"/>
      <c r="W994" s="138"/>
      <c r="X994" s="138"/>
      <c r="Y994"/>
      <c r="Z994"/>
    </row>
    <row r="995" spans="1:26" x14ac:dyDescent="0.2">
      <c r="A995"/>
      <c r="B995"/>
      <c r="C995"/>
      <c r="D995"/>
      <c r="E995"/>
      <c r="F995"/>
      <c r="G995"/>
      <c r="H995"/>
      <c r="I995" s="138"/>
      <c r="J995"/>
      <c r="K995"/>
      <c r="L995"/>
      <c r="M995"/>
      <c r="N995"/>
      <c r="O995"/>
      <c r="P995"/>
      <c r="Q995"/>
      <c r="R995"/>
      <c r="S995"/>
      <c r="T995"/>
      <c r="U995"/>
      <c r="V995"/>
      <c r="W995" s="138"/>
      <c r="X995" s="138"/>
      <c r="Y995"/>
      <c r="Z995"/>
    </row>
    <row r="996" spans="1:26" x14ac:dyDescent="0.2">
      <c r="A996"/>
      <c r="B996"/>
      <c r="C996"/>
      <c r="D996"/>
      <c r="E996"/>
      <c r="F996"/>
      <c r="G996"/>
      <c r="H996"/>
      <c r="I996" s="138"/>
      <c r="J996"/>
      <c r="K996"/>
      <c r="L996"/>
      <c r="M996"/>
      <c r="N996"/>
      <c r="O996"/>
      <c r="P996"/>
      <c r="Q996"/>
      <c r="R996"/>
      <c r="S996"/>
      <c r="T996"/>
      <c r="U996"/>
      <c r="V996"/>
      <c r="W996" s="138"/>
      <c r="X996" s="138"/>
      <c r="Y996"/>
      <c r="Z996"/>
    </row>
    <row r="997" spans="1:26" x14ac:dyDescent="0.2">
      <c r="A997"/>
      <c r="B997"/>
      <c r="C997"/>
      <c r="D997"/>
      <c r="E997"/>
      <c r="F997"/>
      <c r="G997"/>
      <c r="H997"/>
      <c r="I997" s="138"/>
      <c r="J997"/>
      <c r="K997"/>
      <c r="L997"/>
      <c r="M997"/>
      <c r="N997"/>
      <c r="O997"/>
      <c r="P997"/>
      <c r="Q997"/>
      <c r="R997"/>
      <c r="S997"/>
      <c r="T997"/>
      <c r="U997"/>
      <c r="V997"/>
      <c r="W997" s="138"/>
      <c r="X997" s="138"/>
      <c r="Y997"/>
      <c r="Z997"/>
    </row>
    <row r="998" spans="1:26" x14ac:dyDescent="0.2">
      <c r="A998"/>
      <c r="B998"/>
      <c r="C998"/>
      <c r="D998"/>
      <c r="E998"/>
      <c r="F998"/>
      <c r="G998"/>
      <c r="H998"/>
      <c r="I998" s="138"/>
      <c r="J998"/>
      <c r="K998"/>
      <c r="L998"/>
      <c r="M998"/>
      <c r="N998"/>
      <c r="O998"/>
      <c r="P998"/>
      <c r="Q998"/>
      <c r="R998"/>
      <c r="S998"/>
      <c r="T998"/>
      <c r="U998"/>
      <c r="V998"/>
      <c r="W998" s="138"/>
      <c r="X998" s="138"/>
      <c r="Y998"/>
      <c r="Z998"/>
    </row>
    <row r="999" spans="1:26" x14ac:dyDescent="0.2">
      <c r="A999"/>
      <c r="B999"/>
      <c r="C999"/>
      <c r="D999"/>
      <c r="E999"/>
      <c r="F999"/>
      <c r="G999"/>
      <c r="H999"/>
      <c r="I999" s="138"/>
      <c r="J999"/>
      <c r="K999"/>
      <c r="L999"/>
      <c r="M999"/>
      <c r="N999"/>
      <c r="O999"/>
      <c r="P999"/>
      <c r="Q999"/>
      <c r="R999"/>
      <c r="S999"/>
      <c r="T999"/>
      <c r="U999"/>
      <c r="V999"/>
      <c r="W999" s="138"/>
      <c r="X999" s="138"/>
      <c r="Y999"/>
      <c r="Z999"/>
    </row>
    <row r="1000" spans="1:26" x14ac:dyDescent="0.2">
      <c r="A1000"/>
      <c r="B1000"/>
      <c r="C1000"/>
      <c r="D1000"/>
      <c r="E1000"/>
      <c r="F1000"/>
      <c r="G1000"/>
      <c r="H1000"/>
      <c r="I1000" s="138"/>
      <c r="J1000"/>
      <c r="K1000"/>
      <c r="L1000"/>
      <c r="M1000"/>
      <c r="N1000"/>
      <c r="O1000"/>
      <c r="P1000"/>
      <c r="Q1000"/>
      <c r="R1000"/>
      <c r="S1000"/>
      <c r="T1000"/>
      <c r="U1000"/>
      <c r="V1000"/>
      <c r="W1000" s="138"/>
      <c r="X1000" s="138"/>
      <c r="Y1000"/>
      <c r="Z1000"/>
    </row>
    <row r="1001" spans="1:26" x14ac:dyDescent="0.2">
      <c r="A1001"/>
      <c r="B1001"/>
      <c r="C1001"/>
      <c r="D1001"/>
      <c r="E1001"/>
      <c r="F1001"/>
      <c r="G1001"/>
      <c r="H1001"/>
      <c r="I1001" s="138"/>
      <c r="J1001"/>
      <c r="K1001"/>
      <c r="L1001"/>
      <c r="M1001"/>
      <c r="N1001"/>
      <c r="O1001"/>
      <c r="P1001"/>
      <c r="Q1001"/>
      <c r="R1001"/>
      <c r="S1001"/>
      <c r="T1001"/>
      <c r="U1001"/>
      <c r="V1001"/>
      <c r="W1001" s="138"/>
      <c r="X1001" s="138"/>
      <c r="Y1001"/>
      <c r="Z1001"/>
    </row>
    <row r="1002" spans="1:26" x14ac:dyDescent="0.2">
      <c r="A1002"/>
      <c r="B1002"/>
      <c r="C1002"/>
      <c r="D1002"/>
      <c r="E1002"/>
      <c r="F1002"/>
      <c r="G1002"/>
      <c r="H1002"/>
      <c r="I1002" s="138"/>
      <c r="J1002"/>
      <c r="K1002"/>
      <c r="L1002"/>
      <c r="M1002"/>
      <c r="N1002"/>
      <c r="O1002"/>
      <c r="P1002"/>
      <c r="Q1002"/>
      <c r="R1002"/>
      <c r="S1002"/>
      <c r="T1002"/>
      <c r="U1002"/>
      <c r="V1002"/>
      <c r="W1002" s="138"/>
      <c r="X1002" s="138"/>
      <c r="Y1002"/>
      <c r="Z1002"/>
    </row>
    <row r="1003" spans="1:26" x14ac:dyDescent="0.2">
      <c r="A1003"/>
      <c r="B1003"/>
      <c r="C1003"/>
      <c r="D1003"/>
      <c r="E1003"/>
      <c r="F1003"/>
      <c r="G1003"/>
      <c r="H1003"/>
      <c r="I1003" s="138"/>
      <c r="J1003"/>
      <c r="K1003"/>
      <c r="L1003"/>
      <c r="M1003"/>
      <c r="N1003"/>
      <c r="O1003"/>
      <c r="P1003"/>
      <c r="Q1003"/>
      <c r="R1003"/>
      <c r="S1003"/>
      <c r="T1003"/>
      <c r="U1003"/>
      <c r="V1003"/>
      <c r="W1003" s="138"/>
      <c r="X1003" s="138"/>
      <c r="Y1003"/>
      <c r="Z1003"/>
    </row>
    <row r="1004" spans="1:26" x14ac:dyDescent="0.2">
      <c r="A1004"/>
      <c r="B1004"/>
      <c r="C1004"/>
      <c r="D1004"/>
      <c r="E1004"/>
      <c r="F1004"/>
      <c r="G1004"/>
      <c r="H1004"/>
      <c r="I1004" s="138"/>
      <c r="J1004"/>
      <c r="K1004"/>
      <c r="L1004"/>
      <c r="M1004"/>
      <c r="N1004"/>
      <c r="O1004"/>
      <c r="P1004"/>
      <c r="Q1004"/>
      <c r="R1004"/>
      <c r="S1004"/>
      <c r="T1004"/>
      <c r="U1004"/>
      <c r="V1004"/>
      <c r="W1004" s="138"/>
      <c r="X1004" s="138"/>
      <c r="Y1004"/>
      <c r="Z1004"/>
    </row>
    <row r="1005" spans="1:26" x14ac:dyDescent="0.2">
      <c r="A1005"/>
      <c r="B1005"/>
      <c r="C1005"/>
      <c r="D1005"/>
      <c r="E1005"/>
      <c r="F1005"/>
      <c r="G1005"/>
      <c r="H1005"/>
      <c r="I1005" s="138"/>
      <c r="J1005"/>
      <c r="K1005"/>
      <c r="L1005"/>
      <c r="M1005"/>
      <c r="N1005"/>
      <c r="O1005"/>
      <c r="P1005"/>
      <c r="Q1005"/>
      <c r="R1005"/>
      <c r="S1005"/>
      <c r="T1005"/>
      <c r="U1005"/>
      <c r="V1005"/>
      <c r="W1005" s="138"/>
      <c r="X1005" s="138"/>
      <c r="Y1005"/>
      <c r="Z1005"/>
    </row>
    <row r="1006" spans="1:26" x14ac:dyDescent="0.2">
      <c r="A1006"/>
      <c r="B1006"/>
      <c r="C1006"/>
      <c r="D1006"/>
      <c r="E1006"/>
      <c r="F1006"/>
      <c r="G1006"/>
      <c r="H1006"/>
      <c r="I1006" s="138"/>
      <c r="J1006"/>
      <c r="K1006"/>
      <c r="L1006"/>
      <c r="M1006"/>
      <c r="N1006"/>
      <c r="O1006"/>
      <c r="P1006"/>
      <c r="Q1006"/>
      <c r="R1006"/>
      <c r="S1006"/>
      <c r="T1006"/>
      <c r="U1006"/>
      <c r="V1006"/>
      <c r="W1006" s="138"/>
      <c r="X1006" s="138"/>
      <c r="Y1006"/>
      <c r="Z1006"/>
    </row>
    <row r="1007" spans="1:26" x14ac:dyDescent="0.2">
      <c r="A1007"/>
      <c r="B1007"/>
      <c r="C1007"/>
      <c r="D1007"/>
      <c r="E1007"/>
      <c r="F1007"/>
      <c r="G1007"/>
      <c r="H1007"/>
      <c r="I1007" s="138"/>
      <c r="J1007"/>
      <c r="K1007"/>
      <c r="L1007"/>
      <c r="M1007"/>
      <c r="N1007"/>
      <c r="O1007"/>
      <c r="P1007"/>
      <c r="Q1007"/>
      <c r="R1007"/>
      <c r="S1007"/>
      <c r="T1007"/>
      <c r="U1007"/>
      <c r="V1007"/>
      <c r="W1007" s="138"/>
      <c r="X1007" s="138"/>
      <c r="Y1007"/>
      <c r="Z1007"/>
    </row>
    <row r="1008" spans="1:26" x14ac:dyDescent="0.2">
      <c r="A1008"/>
      <c r="B1008"/>
      <c r="C1008"/>
      <c r="D1008"/>
      <c r="E1008"/>
      <c r="F1008"/>
      <c r="G1008"/>
      <c r="H1008"/>
      <c r="I1008" s="138"/>
      <c r="J1008"/>
      <c r="K1008"/>
      <c r="L1008"/>
      <c r="M1008"/>
      <c r="N1008"/>
      <c r="O1008"/>
      <c r="P1008"/>
      <c r="Q1008"/>
      <c r="R1008"/>
      <c r="S1008"/>
      <c r="T1008"/>
      <c r="U1008"/>
      <c r="V1008"/>
      <c r="W1008" s="138"/>
      <c r="X1008" s="138"/>
      <c r="Y1008"/>
      <c r="Z1008"/>
    </row>
    <row r="1009" spans="1:26" x14ac:dyDescent="0.2">
      <c r="A1009"/>
      <c r="B1009"/>
      <c r="C1009"/>
      <c r="D1009"/>
      <c r="E1009"/>
      <c r="F1009"/>
      <c r="G1009"/>
      <c r="H1009"/>
      <c r="I1009" s="138"/>
      <c r="J1009"/>
      <c r="K1009"/>
      <c r="L1009"/>
      <c r="M1009"/>
      <c r="N1009"/>
      <c r="O1009"/>
      <c r="P1009"/>
      <c r="Q1009"/>
      <c r="R1009"/>
      <c r="S1009"/>
      <c r="T1009"/>
      <c r="U1009"/>
      <c r="V1009"/>
      <c r="W1009" s="138"/>
      <c r="X1009" s="138"/>
      <c r="Y1009"/>
      <c r="Z1009"/>
    </row>
    <row r="1010" spans="1:26" x14ac:dyDescent="0.2">
      <c r="A1010"/>
      <c r="B1010"/>
      <c r="C1010"/>
      <c r="D1010"/>
      <c r="E1010"/>
      <c r="F1010"/>
      <c r="G1010"/>
      <c r="H1010"/>
      <c r="I1010" s="138"/>
      <c r="J1010"/>
      <c r="K1010"/>
      <c r="L1010"/>
      <c r="M1010"/>
      <c r="N1010"/>
      <c r="O1010"/>
      <c r="P1010"/>
      <c r="Q1010"/>
      <c r="R1010"/>
      <c r="S1010"/>
      <c r="T1010"/>
      <c r="U1010"/>
      <c r="V1010"/>
      <c r="W1010" s="138"/>
      <c r="X1010" s="138"/>
      <c r="Y1010"/>
      <c r="Z1010"/>
    </row>
    <row r="1011" spans="1:26" x14ac:dyDescent="0.2">
      <c r="A1011"/>
      <c r="B1011"/>
      <c r="C1011"/>
      <c r="D1011"/>
      <c r="E1011"/>
      <c r="F1011"/>
      <c r="G1011"/>
      <c r="H1011"/>
      <c r="I1011" s="138"/>
      <c r="J1011"/>
      <c r="K1011"/>
      <c r="L1011"/>
      <c r="M1011"/>
      <c r="N1011"/>
      <c r="O1011"/>
      <c r="P1011"/>
      <c r="Q1011"/>
      <c r="R1011"/>
      <c r="S1011"/>
      <c r="T1011"/>
      <c r="U1011"/>
      <c r="V1011"/>
      <c r="W1011" s="138"/>
      <c r="X1011" s="138"/>
      <c r="Y1011"/>
      <c r="Z1011"/>
    </row>
    <row r="1012" spans="1:26" x14ac:dyDescent="0.2">
      <c r="A1012"/>
      <c r="B1012"/>
      <c r="C1012"/>
      <c r="D1012"/>
      <c r="E1012"/>
      <c r="F1012"/>
      <c r="G1012"/>
      <c r="H1012"/>
      <c r="I1012" s="138"/>
      <c r="J1012"/>
      <c r="K1012"/>
      <c r="L1012"/>
      <c r="M1012"/>
      <c r="N1012"/>
      <c r="O1012"/>
      <c r="P1012"/>
      <c r="Q1012"/>
      <c r="R1012"/>
      <c r="S1012"/>
      <c r="T1012"/>
      <c r="U1012"/>
      <c r="V1012"/>
      <c r="W1012" s="138"/>
      <c r="X1012" s="138"/>
      <c r="Y1012"/>
      <c r="Z1012"/>
    </row>
    <row r="1013" spans="1:26" x14ac:dyDescent="0.2">
      <c r="A1013"/>
      <c r="B1013"/>
      <c r="C1013"/>
      <c r="D1013"/>
      <c r="E1013"/>
      <c r="F1013"/>
      <c r="G1013"/>
      <c r="H1013"/>
      <c r="I1013" s="138"/>
      <c r="J1013"/>
      <c r="K1013"/>
      <c r="L1013"/>
      <c r="M1013"/>
      <c r="N1013"/>
      <c r="O1013"/>
      <c r="P1013"/>
      <c r="Q1013"/>
      <c r="R1013"/>
      <c r="S1013"/>
      <c r="T1013"/>
      <c r="U1013"/>
      <c r="V1013"/>
      <c r="W1013" s="138"/>
      <c r="X1013" s="138"/>
      <c r="Y1013"/>
      <c r="Z1013"/>
    </row>
    <row r="1014" spans="1:26" x14ac:dyDescent="0.2">
      <c r="A1014"/>
      <c r="B1014"/>
      <c r="C1014"/>
      <c r="D1014"/>
      <c r="E1014"/>
      <c r="F1014"/>
      <c r="G1014"/>
      <c r="H1014"/>
      <c r="I1014" s="138"/>
      <c r="J1014"/>
      <c r="K1014"/>
      <c r="L1014"/>
      <c r="M1014"/>
      <c r="N1014"/>
      <c r="O1014"/>
      <c r="P1014"/>
      <c r="Q1014"/>
      <c r="R1014"/>
      <c r="S1014"/>
      <c r="T1014"/>
      <c r="U1014"/>
      <c r="V1014"/>
      <c r="W1014" s="138"/>
      <c r="X1014" s="138"/>
      <c r="Y1014"/>
      <c r="Z1014"/>
    </row>
    <row r="1015" spans="1:26" x14ac:dyDescent="0.2">
      <c r="A1015"/>
      <c r="B1015"/>
      <c r="C1015"/>
      <c r="D1015"/>
      <c r="E1015"/>
      <c r="F1015"/>
      <c r="G1015"/>
      <c r="H1015"/>
      <c r="I1015" s="138"/>
      <c r="J1015"/>
      <c r="K1015"/>
      <c r="L1015"/>
      <c r="M1015"/>
      <c r="N1015"/>
      <c r="O1015"/>
      <c r="P1015"/>
      <c r="Q1015"/>
      <c r="R1015"/>
      <c r="S1015"/>
      <c r="T1015"/>
      <c r="U1015"/>
      <c r="V1015"/>
      <c r="W1015" s="138"/>
      <c r="X1015" s="138"/>
      <c r="Y1015"/>
      <c r="Z1015"/>
    </row>
    <row r="1016" spans="1:26" x14ac:dyDescent="0.2">
      <c r="A1016"/>
      <c r="B1016"/>
      <c r="C1016"/>
      <c r="D1016"/>
      <c r="E1016"/>
      <c r="F1016"/>
      <c r="G1016"/>
      <c r="H1016"/>
      <c r="I1016" s="138"/>
      <c r="J1016"/>
      <c r="K1016"/>
      <c r="L1016"/>
      <c r="M1016"/>
      <c r="N1016"/>
      <c r="O1016"/>
      <c r="P1016"/>
      <c r="Q1016"/>
      <c r="R1016"/>
      <c r="S1016"/>
      <c r="T1016"/>
      <c r="U1016"/>
      <c r="V1016"/>
      <c r="W1016" s="138"/>
      <c r="X1016" s="138"/>
      <c r="Y1016"/>
      <c r="Z1016"/>
    </row>
    <row r="1017" spans="1:26" x14ac:dyDescent="0.2">
      <c r="A1017"/>
      <c r="B1017"/>
      <c r="C1017"/>
      <c r="D1017"/>
      <c r="E1017"/>
      <c r="F1017"/>
      <c r="G1017"/>
      <c r="H1017"/>
      <c r="I1017" s="138"/>
      <c r="J1017"/>
      <c r="K1017"/>
      <c r="L1017"/>
      <c r="M1017"/>
      <c r="N1017"/>
      <c r="O1017"/>
      <c r="P1017"/>
      <c r="Q1017"/>
      <c r="R1017"/>
      <c r="S1017"/>
      <c r="T1017"/>
      <c r="U1017"/>
      <c r="V1017"/>
      <c r="W1017" s="138"/>
      <c r="X1017" s="138"/>
      <c r="Y1017"/>
      <c r="Z1017"/>
    </row>
    <row r="1018" spans="1:26" x14ac:dyDescent="0.2">
      <c r="A1018"/>
      <c r="B1018"/>
      <c r="C1018"/>
      <c r="D1018"/>
      <c r="E1018"/>
      <c r="F1018"/>
      <c r="G1018"/>
      <c r="H1018"/>
      <c r="I1018" s="138"/>
      <c r="J1018"/>
      <c r="K1018"/>
      <c r="L1018"/>
      <c r="M1018"/>
      <c r="N1018"/>
      <c r="O1018"/>
      <c r="P1018"/>
      <c r="Q1018"/>
      <c r="R1018"/>
      <c r="S1018"/>
      <c r="T1018"/>
      <c r="U1018"/>
      <c r="V1018"/>
      <c r="W1018" s="138"/>
      <c r="X1018" s="138"/>
      <c r="Y1018"/>
      <c r="Z1018"/>
    </row>
    <row r="1019" spans="1:26" x14ac:dyDescent="0.2">
      <c r="A1019"/>
      <c r="B1019"/>
      <c r="C1019"/>
      <c r="D1019"/>
      <c r="E1019"/>
      <c r="F1019"/>
      <c r="G1019"/>
      <c r="H1019"/>
      <c r="I1019" s="138"/>
      <c r="J1019"/>
      <c r="K1019"/>
      <c r="L1019"/>
      <c r="M1019"/>
      <c r="N1019"/>
      <c r="O1019"/>
      <c r="P1019"/>
      <c r="Q1019"/>
      <c r="R1019"/>
      <c r="S1019"/>
      <c r="T1019"/>
      <c r="U1019"/>
      <c r="V1019"/>
      <c r="W1019" s="138"/>
      <c r="X1019" s="138"/>
      <c r="Y1019"/>
      <c r="Z1019"/>
    </row>
    <row r="1020" spans="1:26" x14ac:dyDescent="0.2">
      <c r="A1020"/>
      <c r="B1020"/>
      <c r="C1020"/>
      <c r="D1020"/>
      <c r="E1020"/>
      <c r="F1020"/>
      <c r="G1020"/>
      <c r="H1020"/>
      <c r="I1020" s="138"/>
      <c r="J1020"/>
      <c r="K1020"/>
      <c r="L1020"/>
      <c r="M1020"/>
      <c r="N1020"/>
      <c r="O1020"/>
      <c r="P1020"/>
      <c r="Q1020"/>
      <c r="R1020"/>
      <c r="S1020"/>
      <c r="T1020"/>
      <c r="U1020"/>
      <c r="V1020"/>
      <c r="W1020" s="138"/>
      <c r="X1020" s="138"/>
      <c r="Y1020"/>
      <c r="Z1020"/>
    </row>
    <row r="1021" spans="1:26" x14ac:dyDescent="0.2">
      <c r="A1021"/>
      <c r="B1021"/>
      <c r="C1021"/>
      <c r="D1021"/>
      <c r="E1021"/>
      <c r="F1021"/>
      <c r="G1021"/>
      <c r="H1021"/>
      <c r="I1021" s="138"/>
      <c r="J1021"/>
      <c r="K1021"/>
      <c r="L1021"/>
      <c r="M1021"/>
      <c r="N1021"/>
      <c r="O1021"/>
      <c r="P1021"/>
      <c r="Q1021"/>
      <c r="R1021"/>
      <c r="S1021"/>
      <c r="T1021"/>
      <c r="U1021"/>
      <c r="V1021"/>
      <c r="W1021" s="138"/>
      <c r="X1021" s="138"/>
      <c r="Y1021"/>
      <c r="Z1021"/>
    </row>
    <row r="1022" spans="1:26" x14ac:dyDescent="0.2">
      <c r="A1022"/>
      <c r="B1022"/>
      <c r="C1022"/>
      <c r="D1022"/>
      <c r="E1022"/>
      <c r="F1022"/>
      <c r="G1022"/>
      <c r="H1022"/>
      <c r="I1022" s="138"/>
      <c r="J1022"/>
      <c r="K1022"/>
      <c r="L1022"/>
      <c r="M1022"/>
      <c r="N1022"/>
      <c r="O1022"/>
      <c r="P1022"/>
      <c r="Q1022"/>
      <c r="R1022"/>
      <c r="S1022"/>
      <c r="T1022"/>
      <c r="U1022"/>
      <c r="V1022"/>
      <c r="W1022" s="138"/>
      <c r="X1022" s="138"/>
      <c r="Y1022"/>
      <c r="Z1022"/>
    </row>
    <row r="1023" spans="1:26" x14ac:dyDescent="0.2">
      <c r="A1023"/>
      <c r="B1023"/>
      <c r="C1023"/>
      <c r="D1023"/>
      <c r="E1023"/>
      <c r="F1023"/>
      <c r="G1023"/>
      <c r="H1023"/>
      <c r="I1023" s="138"/>
      <c r="J1023"/>
      <c r="K1023"/>
      <c r="L1023"/>
      <c r="M1023"/>
      <c r="N1023"/>
      <c r="O1023"/>
      <c r="P1023"/>
      <c r="Q1023"/>
      <c r="R1023"/>
      <c r="S1023"/>
      <c r="T1023"/>
      <c r="U1023"/>
      <c r="V1023"/>
      <c r="W1023" s="138"/>
      <c r="X1023" s="138"/>
      <c r="Y1023"/>
      <c r="Z1023"/>
    </row>
    <row r="1024" spans="1:26" x14ac:dyDescent="0.2">
      <c r="A1024"/>
      <c r="B1024"/>
      <c r="C1024"/>
      <c r="D1024"/>
      <c r="E1024"/>
      <c r="F1024"/>
      <c r="G1024"/>
      <c r="H1024"/>
      <c r="I1024" s="138"/>
      <c r="J1024"/>
      <c r="K1024"/>
      <c r="L1024"/>
      <c r="M1024"/>
      <c r="N1024"/>
      <c r="O1024"/>
      <c r="P1024"/>
      <c r="Q1024"/>
      <c r="R1024"/>
      <c r="S1024"/>
      <c r="T1024"/>
      <c r="U1024"/>
      <c r="V1024"/>
      <c r="W1024" s="138"/>
      <c r="X1024" s="138"/>
      <c r="Y1024"/>
      <c r="Z1024"/>
    </row>
    <row r="1025" spans="1:26" x14ac:dyDescent="0.2">
      <c r="A1025"/>
      <c r="B1025"/>
      <c r="C1025"/>
      <c r="D1025"/>
      <c r="E1025"/>
      <c r="F1025"/>
      <c r="G1025"/>
      <c r="H1025"/>
      <c r="I1025" s="138"/>
      <c r="J1025"/>
      <c r="K1025"/>
      <c r="L1025"/>
      <c r="M1025"/>
      <c r="N1025"/>
      <c r="O1025"/>
      <c r="P1025"/>
      <c r="Q1025"/>
      <c r="R1025"/>
      <c r="S1025"/>
      <c r="T1025"/>
      <c r="U1025"/>
      <c r="V1025"/>
      <c r="W1025" s="138"/>
      <c r="X1025" s="138"/>
      <c r="Y1025"/>
      <c r="Z1025"/>
    </row>
    <row r="1026" spans="1:26" x14ac:dyDescent="0.2">
      <c r="A1026"/>
      <c r="B1026"/>
      <c r="C1026"/>
      <c r="D1026"/>
      <c r="E1026"/>
      <c r="F1026"/>
      <c r="G1026"/>
      <c r="H1026"/>
      <c r="I1026" s="138"/>
      <c r="J1026"/>
      <c r="K1026"/>
      <c r="L1026"/>
      <c r="M1026"/>
      <c r="N1026"/>
      <c r="O1026"/>
      <c r="P1026"/>
      <c r="Q1026"/>
      <c r="R1026"/>
      <c r="S1026"/>
      <c r="T1026"/>
      <c r="U1026"/>
      <c r="V1026"/>
      <c r="W1026" s="138"/>
      <c r="X1026" s="138"/>
      <c r="Y1026"/>
      <c r="Z1026"/>
    </row>
    <row r="1027" spans="1:26" x14ac:dyDescent="0.2">
      <c r="A1027"/>
      <c r="B1027"/>
      <c r="C1027"/>
      <c r="D1027"/>
      <c r="E1027"/>
      <c r="F1027"/>
      <c r="G1027"/>
      <c r="H1027"/>
      <c r="I1027" s="138"/>
      <c r="J1027"/>
      <c r="K1027"/>
      <c r="L1027"/>
      <c r="M1027"/>
      <c r="N1027"/>
      <c r="O1027"/>
      <c r="P1027"/>
      <c r="Q1027"/>
      <c r="R1027"/>
      <c r="S1027"/>
      <c r="T1027"/>
      <c r="U1027"/>
      <c r="V1027"/>
      <c r="W1027" s="138"/>
      <c r="X1027" s="138"/>
      <c r="Y1027"/>
      <c r="Z1027"/>
    </row>
    <row r="1028" spans="1:26" x14ac:dyDescent="0.2">
      <c r="A1028"/>
      <c r="B1028"/>
      <c r="C1028"/>
      <c r="D1028"/>
      <c r="E1028"/>
      <c r="F1028"/>
      <c r="G1028"/>
      <c r="H1028"/>
      <c r="I1028" s="138"/>
      <c r="J1028"/>
      <c r="K1028"/>
      <c r="L1028"/>
      <c r="M1028"/>
      <c r="N1028"/>
      <c r="O1028"/>
      <c r="P1028"/>
      <c r="Q1028"/>
      <c r="R1028"/>
      <c r="S1028"/>
      <c r="T1028"/>
      <c r="U1028"/>
      <c r="V1028"/>
      <c r="W1028" s="138"/>
      <c r="X1028" s="138"/>
      <c r="Y1028"/>
      <c r="Z1028"/>
    </row>
    <row r="1029" spans="1:26" x14ac:dyDescent="0.2">
      <c r="A1029"/>
      <c r="B1029"/>
      <c r="C1029"/>
      <c r="D1029"/>
      <c r="E1029"/>
      <c r="F1029"/>
      <c r="G1029"/>
      <c r="H1029"/>
      <c r="I1029" s="138"/>
      <c r="J1029"/>
      <c r="K1029"/>
      <c r="L1029"/>
      <c r="M1029"/>
      <c r="N1029"/>
      <c r="O1029"/>
      <c r="P1029"/>
      <c r="Q1029"/>
      <c r="R1029"/>
      <c r="S1029"/>
      <c r="T1029"/>
      <c r="U1029"/>
      <c r="V1029"/>
      <c r="W1029" s="138"/>
      <c r="X1029" s="138"/>
      <c r="Y1029"/>
      <c r="Z1029"/>
    </row>
    <row r="1030" spans="1:26" x14ac:dyDescent="0.2">
      <c r="A1030"/>
      <c r="B1030"/>
      <c r="C1030"/>
      <c r="D1030"/>
      <c r="E1030"/>
      <c r="F1030"/>
      <c r="G1030"/>
      <c r="H1030"/>
      <c r="I1030" s="138"/>
      <c r="J1030"/>
      <c r="K1030"/>
      <c r="L1030"/>
      <c r="M1030"/>
      <c r="N1030"/>
      <c r="O1030"/>
      <c r="P1030"/>
      <c r="Q1030"/>
      <c r="R1030"/>
      <c r="S1030"/>
      <c r="T1030"/>
      <c r="U1030"/>
      <c r="V1030"/>
      <c r="W1030" s="138"/>
      <c r="X1030" s="138"/>
      <c r="Y1030"/>
      <c r="Z1030"/>
    </row>
    <row r="1031" spans="1:26" x14ac:dyDescent="0.2">
      <c r="A1031"/>
      <c r="B1031"/>
      <c r="C1031"/>
      <c r="D1031"/>
      <c r="E1031"/>
      <c r="F1031"/>
      <c r="G1031"/>
      <c r="H1031"/>
      <c r="I1031" s="138"/>
      <c r="J1031"/>
      <c r="K1031"/>
      <c r="L1031"/>
      <c r="M1031"/>
      <c r="N1031"/>
      <c r="O1031"/>
      <c r="P1031"/>
      <c r="Q1031"/>
      <c r="R1031"/>
      <c r="S1031"/>
      <c r="T1031"/>
      <c r="U1031"/>
      <c r="V1031"/>
      <c r="W1031" s="138"/>
      <c r="X1031" s="138"/>
      <c r="Y1031"/>
      <c r="Z1031"/>
    </row>
    <row r="1032" spans="1:26" x14ac:dyDescent="0.2">
      <c r="A1032"/>
      <c r="B1032"/>
      <c r="C1032"/>
      <c r="D1032"/>
      <c r="E1032"/>
      <c r="F1032"/>
      <c r="G1032"/>
      <c r="H1032"/>
      <c r="I1032" s="138"/>
      <c r="J1032"/>
      <c r="K1032"/>
      <c r="L1032"/>
      <c r="M1032"/>
      <c r="N1032"/>
      <c r="O1032"/>
      <c r="P1032"/>
      <c r="Q1032"/>
      <c r="R1032"/>
      <c r="S1032"/>
      <c r="T1032"/>
      <c r="U1032"/>
      <c r="V1032"/>
      <c r="W1032" s="138"/>
      <c r="X1032" s="138"/>
      <c r="Y1032"/>
      <c r="Z1032"/>
    </row>
    <row r="1033" spans="1:26" x14ac:dyDescent="0.2">
      <c r="A1033"/>
      <c r="B1033"/>
      <c r="C1033"/>
      <c r="D1033"/>
      <c r="E1033"/>
      <c r="F1033"/>
      <c r="G1033"/>
      <c r="H1033"/>
      <c r="I1033" s="138"/>
      <c r="J1033"/>
      <c r="K1033"/>
      <c r="L1033"/>
      <c r="M1033"/>
      <c r="N1033"/>
      <c r="O1033"/>
      <c r="P1033"/>
      <c r="Q1033"/>
      <c r="R1033"/>
      <c r="S1033"/>
      <c r="T1033"/>
      <c r="U1033"/>
      <c r="V1033"/>
      <c r="W1033" s="138"/>
      <c r="X1033" s="138"/>
      <c r="Y1033"/>
      <c r="Z1033"/>
    </row>
    <row r="1034" spans="1:26" x14ac:dyDescent="0.2">
      <c r="A1034"/>
      <c r="B1034"/>
      <c r="C1034"/>
      <c r="D1034"/>
      <c r="E1034"/>
      <c r="F1034"/>
      <c r="G1034"/>
      <c r="H1034"/>
      <c r="I1034" s="138"/>
      <c r="J1034"/>
      <c r="K1034"/>
      <c r="L1034"/>
      <c r="M1034"/>
      <c r="N1034"/>
      <c r="O1034"/>
      <c r="P1034"/>
      <c r="Q1034"/>
      <c r="R1034"/>
      <c r="S1034"/>
      <c r="T1034"/>
      <c r="U1034"/>
      <c r="V1034"/>
      <c r="W1034" s="138"/>
      <c r="X1034" s="138"/>
      <c r="Y1034"/>
      <c r="Z1034"/>
    </row>
    <row r="1035" spans="1:26" x14ac:dyDescent="0.2">
      <c r="A1035"/>
      <c r="B1035"/>
      <c r="C1035"/>
      <c r="D1035"/>
      <c r="E1035"/>
      <c r="F1035"/>
      <c r="G1035"/>
      <c r="H1035"/>
      <c r="I1035" s="138"/>
      <c r="J1035"/>
      <c r="K1035"/>
      <c r="L1035"/>
      <c r="M1035"/>
      <c r="N1035"/>
      <c r="O1035"/>
      <c r="P1035"/>
      <c r="Q1035"/>
      <c r="R1035"/>
      <c r="S1035"/>
      <c r="T1035"/>
      <c r="U1035"/>
      <c r="V1035"/>
      <c r="W1035" s="138"/>
      <c r="X1035" s="138"/>
      <c r="Y1035"/>
      <c r="Z1035"/>
    </row>
    <row r="1036" spans="1:26" x14ac:dyDescent="0.2">
      <c r="A1036"/>
      <c r="B1036"/>
      <c r="C1036"/>
      <c r="D1036"/>
      <c r="E1036"/>
      <c r="F1036"/>
      <c r="G1036"/>
      <c r="H1036"/>
      <c r="I1036" s="138"/>
      <c r="J1036"/>
      <c r="K1036"/>
      <c r="L1036"/>
      <c r="M1036"/>
      <c r="N1036"/>
      <c r="O1036"/>
      <c r="P1036"/>
      <c r="Q1036"/>
      <c r="R1036"/>
      <c r="S1036"/>
      <c r="T1036"/>
      <c r="U1036"/>
      <c r="V1036"/>
      <c r="W1036" s="138"/>
      <c r="X1036" s="138"/>
      <c r="Y1036"/>
      <c r="Z1036"/>
    </row>
    <row r="1037" spans="1:26" x14ac:dyDescent="0.2">
      <c r="A1037"/>
      <c r="B1037"/>
      <c r="C1037"/>
      <c r="D1037"/>
      <c r="E1037"/>
      <c r="F1037"/>
      <c r="G1037"/>
      <c r="H1037"/>
      <c r="I1037" s="138"/>
      <c r="J1037"/>
      <c r="K1037"/>
      <c r="L1037"/>
      <c r="M1037"/>
      <c r="N1037"/>
      <c r="O1037"/>
      <c r="P1037"/>
      <c r="Q1037"/>
      <c r="R1037"/>
      <c r="S1037"/>
      <c r="T1037"/>
      <c r="U1037"/>
      <c r="V1037"/>
      <c r="W1037" s="138"/>
      <c r="X1037" s="138"/>
      <c r="Y1037"/>
      <c r="Z1037"/>
    </row>
    <row r="1038" spans="1:26" x14ac:dyDescent="0.2">
      <c r="A1038"/>
      <c r="B1038"/>
      <c r="C1038"/>
      <c r="D1038"/>
      <c r="E1038"/>
      <c r="F1038"/>
      <c r="G1038"/>
      <c r="H1038"/>
      <c r="I1038" s="138"/>
      <c r="J1038"/>
      <c r="K1038"/>
      <c r="L1038"/>
      <c r="M1038"/>
      <c r="N1038"/>
      <c r="O1038"/>
      <c r="P1038"/>
      <c r="Q1038"/>
      <c r="R1038"/>
      <c r="S1038"/>
      <c r="T1038"/>
      <c r="U1038"/>
      <c r="V1038"/>
      <c r="W1038" s="138"/>
      <c r="X1038" s="138"/>
      <c r="Y1038"/>
      <c r="Z1038"/>
    </row>
    <row r="1039" spans="1:26" x14ac:dyDescent="0.2">
      <c r="A1039"/>
      <c r="B1039"/>
      <c r="C1039"/>
      <c r="D1039"/>
      <c r="E1039"/>
      <c r="F1039"/>
      <c r="G1039"/>
      <c r="H1039"/>
      <c r="I1039" s="138"/>
      <c r="J1039"/>
      <c r="K1039"/>
      <c r="L1039"/>
      <c r="M1039"/>
      <c r="N1039"/>
      <c r="O1039"/>
      <c r="P1039"/>
      <c r="Q1039"/>
      <c r="R1039"/>
      <c r="S1039"/>
      <c r="T1039"/>
      <c r="U1039"/>
      <c r="V1039"/>
      <c r="W1039" s="138"/>
      <c r="X1039" s="138"/>
      <c r="Y1039"/>
      <c r="Z1039"/>
    </row>
    <row r="1040" spans="1:26" x14ac:dyDescent="0.2">
      <c r="A1040"/>
      <c r="B1040"/>
      <c r="C1040"/>
      <c r="D1040"/>
      <c r="E1040"/>
      <c r="F1040"/>
      <c r="G1040"/>
      <c r="H1040"/>
      <c r="I1040" s="138"/>
      <c r="J1040"/>
      <c r="K1040"/>
      <c r="L1040"/>
      <c r="M1040"/>
      <c r="N1040"/>
      <c r="O1040"/>
      <c r="P1040"/>
      <c r="Q1040"/>
      <c r="R1040"/>
      <c r="S1040"/>
      <c r="T1040"/>
      <c r="U1040"/>
      <c r="V1040"/>
      <c r="W1040" s="138"/>
      <c r="X1040" s="138"/>
      <c r="Y1040"/>
      <c r="Z1040"/>
    </row>
    <row r="1041" spans="1:26" x14ac:dyDescent="0.2">
      <c r="A1041"/>
      <c r="B1041"/>
      <c r="C1041"/>
      <c r="D1041"/>
      <c r="E1041"/>
      <c r="F1041"/>
      <c r="G1041"/>
      <c r="H1041"/>
      <c r="I1041" s="138"/>
      <c r="J1041"/>
      <c r="K1041"/>
      <c r="L1041"/>
      <c r="M1041"/>
      <c r="N1041"/>
      <c r="O1041"/>
      <c r="P1041"/>
      <c r="Q1041"/>
      <c r="R1041"/>
      <c r="S1041"/>
      <c r="T1041"/>
      <c r="U1041"/>
      <c r="V1041"/>
      <c r="W1041" s="138"/>
      <c r="X1041" s="138"/>
      <c r="Y1041"/>
      <c r="Z1041"/>
    </row>
    <row r="1042" spans="1:26" x14ac:dyDescent="0.2">
      <c r="A1042"/>
      <c r="B1042"/>
      <c r="C1042"/>
      <c r="D1042"/>
      <c r="E1042"/>
      <c r="F1042"/>
      <c r="G1042"/>
      <c r="H1042"/>
      <c r="I1042" s="138"/>
      <c r="J1042"/>
      <c r="K1042"/>
      <c r="L1042"/>
      <c r="M1042"/>
      <c r="N1042"/>
      <c r="O1042"/>
      <c r="P1042"/>
      <c r="Q1042"/>
      <c r="R1042"/>
      <c r="S1042"/>
      <c r="T1042"/>
      <c r="U1042"/>
      <c r="V1042"/>
      <c r="W1042" s="138"/>
      <c r="X1042" s="138"/>
      <c r="Y1042"/>
      <c r="Z1042"/>
    </row>
    <row r="1043" spans="1:26" x14ac:dyDescent="0.2">
      <c r="A1043"/>
      <c r="B1043"/>
      <c r="C1043"/>
      <c r="D1043"/>
      <c r="E1043"/>
      <c r="F1043"/>
      <c r="G1043"/>
      <c r="H1043"/>
      <c r="I1043" s="138"/>
      <c r="J1043"/>
      <c r="K1043"/>
      <c r="L1043"/>
      <c r="M1043"/>
      <c r="N1043"/>
      <c r="O1043"/>
      <c r="P1043"/>
      <c r="Q1043"/>
      <c r="R1043"/>
      <c r="S1043"/>
      <c r="T1043"/>
      <c r="U1043"/>
      <c r="V1043"/>
      <c r="W1043" s="138"/>
      <c r="X1043" s="138"/>
      <c r="Y1043"/>
      <c r="Z1043"/>
    </row>
    <row r="1044" spans="1:26" x14ac:dyDescent="0.2">
      <c r="A1044"/>
      <c r="B1044"/>
      <c r="C1044"/>
      <c r="D1044"/>
      <c r="E1044"/>
      <c r="F1044"/>
      <c r="G1044"/>
      <c r="H1044"/>
      <c r="I1044" s="138"/>
      <c r="J1044"/>
      <c r="K1044"/>
      <c r="L1044"/>
      <c r="M1044"/>
      <c r="N1044"/>
      <c r="O1044"/>
      <c r="P1044"/>
      <c r="Q1044"/>
      <c r="R1044"/>
      <c r="S1044"/>
      <c r="T1044"/>
      <c r="U1044"/>
      <c r="V1044"/>
      <c r="W1044" s="138"/>
      <c r="X1044" s="138"/>
      <c r="Y1044"/>
      <c r="Z1044"/>
    </row>
    <row r="1045" spans="1:26" x14ac:dyDescent="0.2">
      <c r="A1045"/>
      <c r="B1045"/>
      <c r="C1045"/>
      <c r="D1045"/>
      <c r="E1045"/>
      <c r="F1045"/>
      <c r="G1045"/>
      <c r="H1045"/>
      <c r="I1045" s="138"/>
      <c r="J1045"/>
      <c r="K1045"/>
      <c r="L1045"/>
      <c r="M1045"/>
      <c r="N1045"/>
      <c r="O1045"/>
      <c r="P1045"/>
      <c r="Q1045"/>
      <c r="R1045"/>
      <c r="S1045"/>
      <c r="T1045"/>
      <c r="U1045"/>
      <c r="V1045"/>
      <c r="W1045" s="138"/>
      <c r="X1045" s="138"/>
      <c r="Y1045"/>
      <c r="Z1045"/>
    </row>
    <row r="1046" spans="1:26" x14ac:dyDescent="0.2">
      <c r="A1046"/>
      <c r="B1046"/>
      <c r="C1046"/>
      <c r="D1046"/>
      <c r="E1046"/>
      <c r="F1046"/>
      <c r="G1046"/>
      <c r="H1046"/>
      <c r="I1046" s="138"/>
      <c r="J1046"/>
      <c r="K1046"/>
      <c r="L1046"/>
      <c r="M1046"/>
      <c r="N1046"/>
      <c r="O1046"/>
      <c r="P1046"/>
      <c r="Q1046"/>
      <c r="R1046"/>
      <c r="S1046"/>
      <c r="T1046"/>
      <c r="U1046"/>
      <c r="V1046"/>
      <c r="W1046" s="138"/>
      <c r="X1046" s="138"/>
      <c r="Y1046"/>
      <c r="Z1046"/>
    </row>
    <row r="1047" spans="1:26" x14ac:dyDescent="0.2">
      <c r="A1047"/>
      <c r="B1047"/>
      <c r="C1047"/>
      <c r="D1047"/>
      <c r="E1047"/>
      <c r="F1047"/>
      <c r="G1047"/>
      <c r="H1047"/>
      <c r="I1047" s="138"/>
      <c r="J1047"/>
      <c r="K1047"/>
      <c r="L1047"/>
      <c r="M1047"/>
      <c r="N1047"/>
      <c r="O1047"/>
      <c r="P1047"/>
      <c r="Q1047"/>
      <c r="R1047"/>
      <c r="S1047"/>
      <c r="T1047"/>
      <c r="U1047"/>
      <c r="V1047"/>
      <c r="W1047" s="138"/>
      <c r="X1047" s="138"/>
      <c r="Y1047"/>
      <c r="Z1047"/>
    </row>
    <row r="1048" spans="1:26" x14ac:dyDescent="0.2">
      <c r="A1048"/>
      <c r="B1048"/>
      <c r="C1048"/>
      <c r="D1048"/>
      <c r="E1048"/>
      <c r="F1048"/>
      <c r="G1048"/>
      <c r="H1048"/>
      <c r="I1048" s="138"/>
      <c r="J1048"/>
      <c r="K1048"/>
      <c r="L1048"/>
      <c r="M1048"/>
      <c r="N1048"/>
      <c r="O1048"/>
      <c r="P1048"/>
      <c r="Q1048"/>
      <c r="R1048"/>
      <c r="S1048"/>
      <c r="T1048"/>
      <c r="U1048"/>
      <c r="V1048"/>
      <c r="W1048" s="138"/>
      <c r="X1048" s="138"/>
      <c r="Y1048"/>
      <c r="Z1048"/>
    </row>
    <row r="1049" spans="1:26" x14ac:dyDescent="0.2">
      <c r="A1049"/>
      <c r="B1049"/>
      <c r="C1049"/>
      <c r="D1049"/>
      <c r="E1049"/>
      <c r="F1049"/>
      <c r="G1049"/>
      <c r="H1049"/>
      <c r="I1049" s="138"/>
      <c r="J1049"/>
      <c r="K1049"/>
      <c r="L1049"/>
      <c r="M1049"/>
      <c r="N1049"/>
      <c r="O1049"/>
      <c r="P1049"/>
      <c r="Q1049"/>
      <c r="R1049"/>
      <c r="S1049"/>
      <c r="T1049"/>
      <c r="U1049"/>
      <c r="V1049"/>
      <c r="W1049" s="138"/>
      <c r="X1049" s="138"/>
      <c r="Y1049"/>
      <c r="Z1049"/>
    </row>
    <row r="1050" spans="1:26" x14ac:dyDescent="0.2">
      <c r="A1050"/>
      <c r="B1050"/>
      <c r="C1050"/>
      <c r="D1050"/>
      <c r="E1050"/>
      <c r="F1050"/>
      <c r="G1050"/>
      <c r="H1050"/>
      <c r="I1050" s="138"/>
      <c r="J1050"/>
      <c r="K1050"/>
      <c r="L1050"/>
      <c r="M1050"/>
      <c r="N1050"/>
      <c r="O1050"/>
      <c r="P1050"/>
      <c r="Q1050"/>
      <c r="R1050"/>
      <c r="S1050"/>
      <c r="T1050"/>
      <c r="U1050"/>
      <c r="V1050"/>
      <c r="W1050" s="138"/>
      <c r="X1050" s="138"/>
      <c r="Y1050"/>
      <c r="Z1050"/>
    </row>
    <row r="1051" spans="1:26" x14ac:dyDescent="0.2">
      <c r="A1051"/>
      <c r="B1051"/>
      <c r="C1051"/>
      <c r="D1051"/>
      <c r="E1051"/>
      <c r="F1051"/>
      <c r="G1051"/>
      <c r="H1051"/>
      <c r="I1051" s="138"/>
      <c r="J1051"/>
      <c r="K1051"/>
      <c r="L1051"/>
      <c r="M1051"/>
      <c r="N1051"/>
      <c r="O1051"/>
      <c r="P1051"/>
      <c r="Q1051"/>
      <c r="R1051"/>
      <c r="S1051"/>
      <c r="T1051"/>
      <c r="U1051"/>
      <c r="V1051"/>
      <c r="W1051" s="138"/>
      <c r="X1051" s="138"/>
      <c r="Y1051"/>
      <c r="Z1051"/>
    </row>
    <row r="1052" spans="1:26" x14ac:dyDescent="0.2">
      <c r="A1052"/>
      <c r="B1052"/>
      <c r="C1052"/>
      <c r="D1052"/>
      <c r="E1052"/>
      <c r="F1052"/>
      <c r="G1052"/>
      <c r="H1052"/>
      <c r="I1052" s="138"/>
      <c r="J1052"/>
      <c r="K1052"/>
      <c r="L1052"/>
      <c r="M1052"/>
      <c r="N1052"/>
      <c r="O1052"/>
      <c r="P1052"/>
      <c r="Q1052"/>
      <c r="R1052"/>
      <c r="S1052"/>
      <c r="T1052"/>
      <c r="U1052"/>
      <c r="V1052"/>
      <c r="W1052" s="138"/>
      <c r="X1052" s="138"/>
      <c r="Y1052"/>
      <c r="Z1052"/>
    </row>
    <row r="1053" spans="1:26" x14ac:dyDescent="0.2">
      <c r="A1053"/>
      <c r="B1053"/>
      <c r="C1053"/>
      <c r="D1053"/>
      <c r="E1053"/>
      <c r="F1053"/>
      <c r="G1053"/>
      <c r="H1053"/>
      <c r="I1053" s="138"/>
      <c r="J1053"/>
      <c r="K1053"/>
      <c r="L1053"/>
      <c r="M1053"/>
      <c r="N1053"/>
      <c r="O1053"/>
      <c r="P1053"/>
      <c r="Q1053"/>
      <c r="R1053"/>
      <c r="S1053"/>
      <c r="T1053"/>
      <c r="U1053"/>
      <c r="V1053"/>
      <c r="W1053" s="138"/>
      <c r="X1053" s="138"/>
      <c r="Y1053"/>
      <c r="Z1053"/>
    </row>
    <row r="1054" spans="1:26" x14ac:dyDescent="0.2">
      <c r="A1054"/>
      <c r="B1054"/>
      <c r="C1054"/>
      <c r="D1054"/>
      <c r="E1054"/>
      <c r="F1054"/>
      <c r="G1054"/>
      <c r="H1054"/>
      <c r="I1054" s="138"/>
      <c r="J1054"/>
      <c r="K1054"/>
      <c r="L1054"/>
      <c r="M1054"/>
      <c r="N1054"/>
      <c r="O1054"/>
      <c r="P1054"/>
      <c r="Q1054"/>
      <c r="R1054"/>
      <c r="S1054"/>
      <c r="T1054"/>
      <c r="U1054"/>
      <c r="V1054"/>
      <c r="W1054" s="138"/>
      <c r="X1054" s="138"/>
      <c r="Y1054"/>
      <c r="Z1054"/>
    </row>
    <row r="1055" spans="1:26" x14ac:dyDescent="0.2">
      <c r="A1055"/>
      <c r="B1055"/>
      <c r="C1055"/>
      <c r="D1055"/>
      <c r="E1055"/>
      <c r="F1055"/>
      <c r="G1055"/>
      <c r="H1055"/>
      <c r="I1055" s="138"/>
      <c r="J1055"/>
      <c r="K1055"/>
      <c r="L1055"/>
      <c r="M1055"/>
      <c r="N1055"/>
      <c r="O1055"/>
      <c r="P1055"/>
      <c r="Q1055"/>
      <c r="R1055"/>
      <c r="S1055"/>
      <c r="T1055"/>
      <c r="U1055"/>
      <c r="V1055"/>
      <c r="W1055" s="138"/>
      <c r="X1055" s="138"/>
      <c r="Y1055"/>
      <c r="Z1055"/>
    </row>
    <row r="1056" spans="1:26" x14ac:dyDescent="0.2">
      <c r="A1056"/>
      <c r="B1056"/>
      <c r="C1056"/>
      <c r="D1056"/>
      <c r="E1056"/>
      <c r="F1056"/>
      <c r="G1056"/>
      <c r="H1056"/>
      <c r="I1056" s="138"/>
      <c r="J1056"/>
      <c r="K1056"/>
      <c r="L1056"/>
      <c r="M1056"/>
      <c r="N1056"/>
      <c r="O1056"/>
      <c r="P1056"/>
      <c r="Q1056"/>
      <c r="R1056"/>
      <c r="S1056"/>
      <c r="T1056"/>
      <c r="U1056"/>
      <c r="V1056"/>
      <c r="W1056" s="138"/>
      <c r="X1056" s="138"/>
      <c r="Y1056"/>
      <c r="Z1056"/>
    </row>
    <row r="1057" spans="1:26" x14ac:dyDescent="0.2">
      <c r="A1057"/>
      <c r="B1057"/>
      <c r="C1057"/>
      <c r="D1057"/>
      <c r="E1057"/>
      <c r="F1057"/>
      <c r="G1057"/>
      <c r="H1057"/>
      <c r="I1057" s="138"/>
      <c r="J1057"/>
      <c r="K1057"/>
      <c r="L1057"/>
      <c r="M1057"/>
      <c r="N1057"/>
      <c r="O1057"/>
      <c r="P1057"/>
      <c r="Q1057"/>
      <c r="R1057"/>
      <c r="S1057"/>
      <c r="T1057"/>
      <c r="U1057"/>
      <c r="V1057"/>
      <c r="W1057" s="138"/>
      <c r="X1057" s="138"/>
      <c r="Y1057"/>
      <c r="Z1057"/>
    </row>
    <row r="1058" spans="1:26" x14ac:dyDescent="0.2">
      <c r="A1058"/>
      <c r="B1058"/>
      <c r="C1058"/>
      <c r="D1058"/>
      <c r="E1058"/>
      <c r="F1058"/>
      <c r="G1058"/>
      <c r="H1058"/>
      <c r="I1058" s="138"/>
      <c r="J1058"/>
      <c r="K1058"/>
      <c r="L1058"/>
      <c r="M1058"/>
      <c r="N1058"/>
      <c r="O1058"/>
      <c r="P1058"/>
      <c r="Q1058"/>
      <c r="R1058"/>
      <c r="S1058"/>
      <c r="T1058"/>
      <c r="U1058"/>
      <c r="V1058"/>
      <c r="W1058" s="138"/>
      <c r="X1058" s="138"/>
      <c r="Y1058"/>
      <c r="Z1058"/>
    </row>
    <row r="1059" spans="1:26" x14ac:dyDescent="0.2">
      <c r="A1059"/>
      <c r="B1059"/>
      <c r="C1059"/>
      <c r="D1059"/>
      <c r="E1059"/>
      <c r="F1059"/>
      <c r="G1059"/>
      <c r="H1059"/>
      <c r="I1059" s="138"/>
      <c r="J1059"/>
      <c r="K1059"/>
      <c r="L1059"/>
      <c r="M1059"/>
      <c r="N1059"/>
      <c r="O1059"/>
      <c r="P1059"/>
      <c r="Q1059"/>
      <c r="R1059"/>
      <c r="S1059"/>
      <c r="T1059"/>
      <c r="U1059"/>
      <c r="V1059"/>
      <c r="W1059" s="138"/>
      <c r="X1059" s="138"/>
      <c r="Y1059"/>
      <c r="Z1059"/>
    </row>
    <row r="1060" spans="1:26" x14ac:dyDescent="0.2">
      <c r="A1060"/>
      <c r="B1060"/>
      <c r="C1060"/>
      <c r="D1060"/>
      <c r="E1060"/>
      <c r="F1060"/>
      <c r="G1060"/>
      <c r="H1060"/>
      <c r="I1060" s="138"/>
      <c r="J1060"/>
      <c r="K1060"/>
      <c r="L1060"/>
      <c r="M1060"/>
      <c r="N1060"/>
      <c r="O1060"/>
      <c r="P1060"/>
      <c r="Q1060"/>
      <c r="R1060"/>
      <c r="S1060"/>
      <c r="T1060"/>
      <c r="U1060"/>
      <c r="V1060"/>
      <c r="W1060" s="138"/>
      <c r="X1060" s="138"/>
      <c r="Y1060"/>
      <c r="Z1060"/>
    </row>
    <row r="1061" spans="1:26" x14ac:dyDescent="0.2">
      <c r="A1061"/>
      <c r="B1061"/>
      <c r="C1061"/>
      <c r="D1061"/>
      <c r="E1061"/>
      <c r="F1061"/>
      <c r="G1061"/>
      <c r="H1061"/>
      <c r="I1061" s="138"/>
      <c r="J1061"/>
      <c r="K1061"/>
      <c r="L1061"/>
      <c r="M1061"/>
      <c r="N1061"/>
      <c r="O1061"/>
      <c r="P1061"/>
      <c r="Q1061"/>
      <c r="R1061"/>
      <c r="S1061"/>
      <c r="T1061"/>
      <c r="U1061"/>
      <c r="V1061"/>
      <c r="W1061" s="138"/>
      <c r="X1061" s="138"/>
      <c r="Y1061"/>
      <c r="Z1061"/>
    </row>
    <row r="1062" spans="1:26" x14ac:dyDescent="0.2">
      <c r="A1062"/>
      <c r="B1062"/>
      <c r="C1062"/>
      <c r="D1062"/>
      <c r="E1062"/>
      <c r="F1062"/>
      <c r="G1062"/>
      <c r="H1062"/>
      <c r="I1062" s="138"/>
      <c r="J1062"/>
      <c r="K1062"/>
      <c r="L1062"/>
      <c r="M1062"/>
      <c r="N1062"/>
      <c r="O1062"/>
      <c r="P1062"/>
      <c r="Q1062"/>
      <c r="R1062"/>
      <c r="S1062"/>
      <c r="T1062"/>
      <c r="U1062"/>
      <c r="V1062"/>
      <c r="W1062" s="138"/>
      <c r="X1062" s="138"/>
      <c r="Y1062"/>
      <c r="Z1062"/>
    </row>
    <row r="1063" spans="1:26" x14ac:dyDescent="0.2">
      <c r="A1063"/>
      <c r="B1063"/>
      <c r="C1063"/>
      <c r="D1063"/>
      <c r="E1063"/>
      <c r="F1063"/>
      <c r="G1063"/>
      <c r="H1063"/>
      <c r="I1063" s="138"/>
      <c r="J1063"/>
      <c r="K1063"/>
      <c r="L1063"/>
      <c r="M1063"/>
      <c r="N1063"/>
      <c r="O1063"/>
      <c r="P1063"/>
      <c r="Q1063"/>
      <c r="R1063"/>
      <c r="S1063"/>
      <c r="T1063"/>
      <c r="U1063"/>
      <c r="V1063"/>
      <c r="W1063" s="138"/>
      <c r="X1063" s="138"/>
      <c r="Y1063"/>
      <c r="Z1063"/>
    </row>
    <row r="1064" spans="1:26" x14ac:dyDescent="0.2">
      <c r="A1064"/>
      <c r="B1064"/>
      <c r="C1064"/>
      <c r="D1064"/>
      <c r="E1064"/>
      <c r="F1064"/>
      <c r="G1064"/>
      <c r="H1064"/>
      <c r="I1064" s="138"/>
      <c r="J1064"/>
      <c r="K1064"/>
      <c r="L1064"/>
      <c r="M1064"/>
      <c r="N1064"/>
      <c r="O1064"/>
      <c r="P1064"/>
      <c r="Q1064"/>
      <c r="R1064"/>
      <c r="S1064"/>
      <c r="T1064"/>
      <c r="U1064"/>
      <c r="V1064"/>
      <c r="W1064" s="138"/>
      <c r="X1064" s="138"/>
      <c r="Y1064"/>
      <c r="Z1064"/>
    </row>
    <row r="1065" spans="1:26" x14ac:dyDescent="0.2">
      <c r="A1065"/>
      <c r="B1065"/>
      <c r="C1065"/>
      <c r="D1065"/>
      <c r="E1065"/>
      <c r="F1065"/>
      <c r="G1065"/>
      <c r="H1065"/>
      <c r="I1065" s="138"/>
      <c r="J1065"/>
      <c r="K1065"/>
      <c r="L1065"/>
      <c r="M1065"/>
      <c r="N1065"/>
      <c r="O1065"/>
      <c r="P1065"/>
      <c r="Q1065"/>
      <c r="R1065"/>
      <c r="S1065"/>
      <c r="T1065"/>
      <c r="U1065"/>
      <c r="V1065"/>
      <c r="W1065" s="138"/>
      <c r="X1065" s="138"/>
      <c r="Y1065"/>
      <c r="Z1065"/>
    </row>
    <row r="1066" spans="1:26" x14ac:dyDescent="0.2">
      <c r="A1066"/>
      <c r="B1066"/>
      <c r="C1066"/>
      <c r="D1066"/>
      <c r="E1066"/>
      <c r="F1066"/>
      <c r="G1066"/>
      <c r="H1066"/>
      <c r="I1066" s="138"/>
      <c r="J1066"/>
      <c r="K1066"/>
      <c r="L1066"/>
      <c r="M1066"/>
      <c r="N1066"/>
      <c r="O1066"/>
      <c r="P1066"/>
      <c r="Q1066"/>
      <c r="R1066"/>
      <c r="S1066"/>
      <c r="T1066"/>
      <c r="U1066"/>
      <c r="V1066"/>
      <c r="W1066" s="138"/>
      <c r="X1066" s="138"/>
      <c r="Y1066"/>
      <c r="Z1066"/>
    </row>
    <row r="1067" spans="1:26" x14ac:dyDescent="0.2">
      <c r="A1067"/>
      <c r="B1067"/>
      <c r="C1067"/>
      <c r="D1067"/>
      <c r="E1067"/>
      <c r="F1067"/>
      <c r="G1067"/>
      <c r="H1067"/>
      <c r="I1067" s="138"/>
      <c r="J1067"/>
      <c r="K1067"/>
      <c r="L1067"/>
      <c r="M1067"/>
      <c r="N1067"/>
      <c r="O1067"/>
      <c r="P1067"/>
      <c r="Q1067"/>
      <c r="R1067"/>
      <c r="S1067"/>
      <c r="T1067"/>
      <c r="U1067"/>
      <c r="V1067"/>
      <c r="W1067" s="138"/>
      <c r="X1067" s="138"/>
      <c r="Y1067"/>
      <c r="Z1067"/>
    </row>
    <row r="1068" spans="1:26" x14ac:dyDescent="0.2">
      <c r="A1068"/>
      <c r="B1068"/>
      <c r="C1068"/>
      <c r="D1068"/>
      <c r="E1068"/>
      <c r="F1068"/>
      <c r="G1068"/>
      <c r="H1068"/>
      <c r="I1068" s="138"/>
      <c r="J1068"/>
      <c r="K1068"/>
      <c r="L1068"/>
      <c r="M1068"/>
      <c r="N1068"/>
      <c r="O1068"/>
      <c r="P1068"/>
      <c r="Q1068"/>
      <c r="R1068"/>
      <c r="S1068"/>
      <c r="T1068"/>
      <c r="U1068"/>
      <c r="V1068"/>
      <c r="W1068" s="138"/>
      <c r="X1068" s="138"/>
      <c r="Y1068"/>
      <c r="Z1068"/>
    </row>
    <row r="1069" spans="1:26" x14ac:dyDescent="0.2">
      <c r="A1069"/>
      <c r="B1069"/>
      <c r="C1069"/>
      <c r="D1069"/>
      <c r="E1069"/>
      <c r="F1069"/>
      <c r="G1069"/>
      <c r="H1069"/>
      <c r="I1069" s="138"/>
      <c r="J1069"/>
      <c r="K1069"/>
      <c r="L1069"/>
      <c r="M1069"/>
      <c r="N1069"/>
      <c r="O1069"/>
      <c r="P1069"/>
      <c r="Q1069"/>
      <c r="R1069"/>
      <c r="S1069"/>
      <c r="T1069"/>
      <c r="U1069"/>
      <c r="V1069"/>
      <c r="W1069" s="138"/>
      <c r="X1069" s="138"/>
      <c r="Y1069"/>
      <c r="Z1069"/>
    </row>
    <row r="1070" spans="1:26" x14ac:dyDescent="0.2">
      <c r="A1070"/>
      <c r="B1070"/>
      <c r="C1070"/>
      <c r="D1070"/>
      <c r="E1070"/>
      <c r="F1070"/>
      <c r="G1070"/>
      <c r="H1070"/>
      <c r="I1070" s="138"/>
      <c r="J1070"/>
      <c r="K1070"/>
      <c r="L1070"/>
      <c r="M1070"/>
      <c r="N1070"/>
      <c r="O1070"/>
      <c r="P1070"/>
      <c r="Q1070"/>
      <c r="R1070"/>
      <c r="S1070"/>
      <c r="T1070"/>
      <c r="U1070"/>
      <c r="V1070"/>
      <c r="W1070" s="138"/>
      <c r="X1070" s="138"/>
      <c r="Y1070"/>
      <c r="Z1070"/>
    </row>
    <row r="1071" spans="1:26" x14ac:dyDescent="0.2">
      <c r="A1071"/>
      <c r="B1071"/>
      <c r="C1071"/>
      <c r="D1071"/>
      <c r="E1071"/>
      <c r="F1071"/>
      <c r="G1071"/>
      <c r="H1071"/>
      <c r="I1071" s="138"/>
      <c r="J1071"/>
      <c r="K1071"/>
      <c r="L1071"/>
      <c r="M1071"/>
      <c r="N1071"/>
      <c r="O1071"/>
      <c r="P1071"/>
      <c r="Q1071"/>
      <c r="R1071"/>
      <c r="S1071"/>
      <c r="T1071"/>
      <c r="U1071"/>
      <c r="V1071"/>
      <c r="W1071" s="138"/>
      <c r="X1071" s="138"/>
      <c r="Y1071"/>
      <c r="Z1071"/>
    </row>
    <row r="1072" spans="1:26" x14ac:dyDescent="0.2">
      <c r="A1072"/>
      <c r="B1072"/>
      <c r="C1072"/>
      <c r="D1072"/>
      <c r="E1072"/>
      <c r="F1072"/>
      <c r="G1072"/>
      <c r="H1072"/>
      <c r="I1072" s="138"/>
      <c r="J1072"/>
      <c r="K1072"/>
      <c r="L1072"/>
      <c r="M1072"/>
      <c r="N1072"/>
      <c r="O1072"/>
      <c r="P1072"/>
      <c r="Q1072"/>
      <c r="R1072"/>
      <c r="S1072"/>
      <c r="T1072"/>
      <c r="U1072"/>
      <c r="V1072"/>
      <c r="W1072" s="138"/>
      <c r="X1072" s="138"/>
      <c r="Y1072"/>
      <c r="Z1072"/>
    </row>
    <row r="1073" spans="1:26" x14ac:dyDescent="0.2">
      <c r="A1073"/>
      <c r="B1073"/>
      <c r="C1073"/>
      <c r="D1073"/>
      <c r="E1073"/>
      <c r="F1073"/>
      <c r="G1073"/>
      <c r="H1073"/>
      <c r="I1073" s="138"/>
      <c r="J1073"/>
      <c r="K1073"/>
      <c r="L1073"/>
      <c r="M1073"/>
      <c r="N1073"/>
      <c r="O1073"/>
      <c r="P1073"/>
      <c r="Q1073"/>
      <c r="R1073"/>
      <c r="S1073"/>
      <c r="T1073"/>
      <c r="U1073"/>
      <c r="V1073"/>
      <c r="W1073" s="138"/>
      <c r="X1073" s="138"/>
      <c r="Y1073"/>
      <c r="Z1073"/>
    </row>
    <row r="1074" spans="1:26" x14ac:dyDescent="0.2">
      <c r="A1074"/>
      <c r="B1074"/>
      <c r="C1074"/>
      <c r="D1074"/>
      <c r="E1074"/>
      <c r="F1074"/>
      <c r="G1074"/>
      <c r="H1074"/>
      <c r="I1074" s="138"/>
      <c r="J1074"/>
      <c r="K1074"/>
      <c r="L1074"/>
      <c r="M1074"/>
      <c r="N1074"/>
      <c r="O1074"/>
      <c r="P1074"/>
      <c r="Q1074"/>
      <c r="R1074"/>
      <c r="S1074"/>
      <c r="T1074"/>
      <c r="U1074"/>
      <c r="V1074"/>
      <c r="W1074" s="138"/>
      <c r="X1074" s="138"/>
      <c r="Y1074"/>
      <c r="Z1074"/>
    </row>
    <row r="1075" spans="1:26" x14ac:dyDescent="0.2">
      <c r="A1075"/>
      <c r="B1075"/>
      <c r="C1075"/>
      <c r="D1075"/>
      <c r="E1075"/>
      <c r="F1075"/>
      <c r="G1075"/>
      <c r="H1075"/>
      <c r="I1075" s="138"/>
      <c r="J1075"/>
      <c r="K1075"/>
      <c r="L1075"/>
      <c r="M1075"/>
      <c r="N1075"/>
      <c r="O1075"/>
      <c r="P1075"/>
      <c r="Q1075"/>
      <c r="R1075"/>
      <c r="S1075"/>
      <c r="T1075"/>
      <c r="U1075"/>
      <c r="V1075"/>
      <c r="W1075" s="138"/>
      <c r="X1075" s="138"/>
      <c r="Y1075"/>
      <c r="Z1075"/>
    </row>
    <row r="1076" spans="1:26" x14ac:dyDescent="0.2">
      <c r="A1076"/>
      <c r="B1076"/>
      <c r="C1076"/>
      <c r="D1076"/>
      <c r="E1076"/>
      <c r="F1076"/>
      <c r="G1076"/>
      <c r="H1076"/>
      <c r="I1076" s="138"/>
      <c r="J1076"/>
      <c r="K1076"/>
      <c r="L1076"/>
      <c r="M1076"/>
      <c r="N1076"/>
      <c r="O1076"/>
      <c r="P1076"/>
      <c r="Q1076"/>
      <c r="R1076"/>
      <c r="S1076"/>
      <c r="T1076"/>
      <c r="U1076"/>
      <c r="V1076"/>
      <c r="W1076" s="138"/>
      <c r="X1076" s="138"/>
      <c r="Y1076"/>
      <c r="Z1076"/>
    </row>
    <row r="1077" spans="1:26" x14ac:dyDescent="0.2">
      <c r="A1077"/>
      <c r="B1077"/>
      <c r="C1077"/>
      <c r="D1077"/>
      <c r="E1077"/>
      <c r="F1077"/>
      <c r="G1077"/>
      <c r="H1077"/>
      <c r="I1077" s="138"/>
      <c r="J1077"/>
      <c r="K1077"/>
      <c r="L1077"/>
      <c r="M1077"/>
      <c r="N1077"/>
      <c r="O1077"/>
      <c r="P1077"/>
      <c r="Q1077"/>
      <c r="R1077"/>
      <c r="S1077"/>
      <c r="T1077"/>
      <c r="U1077"/>
      <c r="V1077"/>
      <c r="W1077" s="138"/>
      <c r="X1077" s="138"/>
      <c r="Y1077"/>
      <c r="Z1077"/>
    </row>
    <row r="1078" spans="1:26" x14ac:dyDescent="0.2">
      <c r="A1078"/>
      <c r="B1078"/>
      <c r="C1078"/>
      <c r="D1078"/>
      <c r="E1078"/>
      <c r="F1078"/>
      <c r="G1078"/>
      <c r="H1078"/>
      <c r="I1078" s="138"/>
      <c r="J1078"/>
      <c r="K1078"/>
      <c r="L1078"/>
      <c r="M1078"/>
      <c r="N1078"/>
      <c r="O1078"/>
      <c r="P1078"/>
      <c r="Q1078"/>
      <c r="R1078"/>
      <c r="S1078"/>
      <c r="T1078"/>
      <c r="U1078"/>
      <c r="V1078"/>
      <c r="W1078" s="138"/>
      <c r="X1078" s="138"/>
      <c r="Y1078"/>
      <c r="Z1078"/>
    </row>
    <row r="1079" spans="1:26" x14ac:dyDescent="0.2">
      <c r="A1079"/>
      <c r="B1079"/>
      <c r="C1079"/>
      <c r="D1079"/>
      <c r="E1079"/>
      <c r="F1079"/>
      <c r="G1079"/>
      <c r="H1079"/>
      <c r="I1079" s="138"/>
      <c r="J1079"/>
      <c r="K1079"/>
      <c r="L1079"/>
      <c r="M1079"/>
      <c r="N1079"/>
      <c r="O1079"/>
      <c r="P1079"/>
      <c r="Q1079"/>
      <c r="R1079"/>
      <c r="S1079"/>
      <c r="T1079"/>
      <c r="U1079"/>
      <c r="V1079"/>
      <c r="W1079" s="138"/>
      <c r="X1079" s="138"/>
      <c r="Y1079"/>
      <c r="Z1079"/>
    </row>
    <row r="1080" spans="1:26" x14ac:dyDescent="0.2">
      <c r="A1080"/>
      <c r="B1080"/>
      <c r="C1080"/>
      <c r="D1080"/>
      <c r="E1080"/>
      <c r="F1080"/>
      <c r="G1080"/>
      <c r="H1080"/>
      <c r="I1080" s="138"/>
      <c r="J1080"/>
      <c r="K1080"/>
      <c r="L1080"/>
      <c r="M1080"/>
      <c r="N1080"/>
      <c r="O1080"/>
      <c r="P1080"/>
      <c r="Q1080"/>
      <c r="R1080"/>
      <c r="S1080"/>
      <c r="T1080"/>
      <c r="U1080"/>
      <c r="V1080"/>
      <c r="W1080" s="138"/>
      <c r="X1080" s="138"/>
      <c r="Y1080"/>
      <c r="Z1080"/>
    </row>
    <row r="1081" spans="1:26" x14ac:dyDescent="0.2">
      <c r="A1081"/>
      <c r="B1081"/>
      <c r="C1081"/>
      <c r="D1081"/>
      <c r="E1081"/>
      <c r="F1081"/>
      <c r="G1081"/>
      <c r="H1081"/>
      <c r="I1081" s="138"/>
      <c r="J1081"/>
      <c r="K1081"/>
      <c r="L1081"/>
      <c r="M1081"/>
      <c r="N1081"/>
      <c r="O1081"/>
      <c r="P1081"/>
      <c r="Q1081"/>
      <c r="R1081"/>
      <c r="S1081"/>
      <c r="T1081"/>
      <c r="U1081"/>
      <c r="V1081"/>
      <c r="W1081" s="138"/>
      <c r="X1081" s="138"/>
      <c r="Y1081"/>
      <c r="Z1081"/>
    </row>
    <row r="1082" spans="1:26" x14ac:dyDescent="0.2">
      <c r="A1082"/>
      <c r="B1082"/>
      <c r="C1082"/>
      <c r="D1082"/>
      <c r="E1082"/>
      <c r="F1082"/>
      <c r="G1082"/>
      <c r="H1082"/>
      <c r="I1082" s="138"/>
      <c r="J1082"/>
      <c r="K1082"/>
      <c r="L1082"/>
      <c r="M1082"/>
      <c r="N1082"/>
      <c r="O1082"/>
      <c r="P1082"/>
      <c r="Q1082"/>
      <c r="R1082"/>
      <c r="S1082"/>
      <c r="T1082"/>
      <c r="U1082"/>
      <c r="V1082"/>
      <c r="W1082" s="138"/>
      <c r="X1082" s="138"/>
      <c r="Y1082"/>
      <c r="Z1082"/>
    </row>
    <row r="1083" spans="1:26" x14ac:dyDescent="0.2">
      <c r="A1083"/>
      <c r="B1083"/>
      <c r="C1083"/>
      <c r="D1083"/>
      <c r="E1083"/>
      <c r="F1083"/>
      <c r="G1083"/>
      <c r="H1083"/>
      <c r="I1083" s="138"/>
      <c r="J1083"/>
      <c r="K1083"/>
      <c r="L1083"/>
      <c r="M1083"/>
      <c r="N1083"/>
      <c r="O1083"/>
      <c r="P1083"/>
      <c r="Q1083"/>
      <c r="R1083"/>
      <c r="S1083"/>
      <c r="T1083"/>
      <c r="U1083"/>
      <c r="V1083"/>
      <c r="W1083" s="138"/>
      <c r="X1083" s="138"/>
      <c r="Y1083"/>
      <c r="Z1083"/>
    </row>
    <row r="1084" spans="1:26" x14ac:dyDescent="0.2">
      <c r="A1084"/>
      <c r="B1084"/>
      <c r="C1084"/>
      <c r="D1084"/>
      <c r="E1084"/>
      <c r="F1084"/>
      <c r="G1084"/>
      <c r="H1084"/>
      <c r="I1084" s="138"/>
      <c r="J1084"/>
      <c r="K1084"/>
      <c r="L1084"/>
      <c r="M1084"/>
      <c r="N1084"/>
      <c r="O1084"/>
      <c r="P1084"/>
      <c r="Q1084"/>
      <c r="R1084"/>
      <c r="S1084"/>
      <c r="T1084"/>
      <c r="U1084"/>
      <c r="V1084"/>
      <c r="W1084" s="138"/>
      <c r="X1084" s="138"/>
      <c r="Y1084"/>
      <c r="Z1084"/>
    </row>
    <row r="1085" spans="1:26" x14ac:dyDescent="0.2">
      <c r="A1085"/>
      <c r="B1085"/>
      <c r="C1085"/>
      <c r="D1085"/>
      <c r="E1085"/>
      <c r="F1085"/>
      <c r="G1085"/>
      <c r="H1085"/>
      <c r="I1085" s="138"/>
      <c r="J1085"/>
      <c r="K1085"/>
      <c r="L1085"/>
      <c r="M1085"/>
      <c r="N1085"/>
      <c r="O1085"/>
      <c r="P1085"/>
      <c r="Q1085"/>
      <c r="R1085"/>
      <c r="S1085"/>
      <c r="T1085"/>
      <c r="U1085"/>
      <c r="V1085"/>
      <c r="W1085" s="138"/>
      <c r="X1085" s="138"/>
      <c r="Y1085"/>
      <c r="Z1085"/>
    </row>
    <row r="1086" spans="1:26" x14ac:dyDescent="0.2">
      <c r="A1086"/>
      <c r="B1086"/>
      <c r="C1086"/>
      <c r="D1086"/>
      <c r="E1086"/>
      <c r="F1086"/>
      <c r="G1086"/>
      <c r="H1086"/>
      <c r="I1086" s="138"/>
      <c r="J1086"/>
      <c r="K1086"/>
      <c r="L1086"/>
      <c r="M1086"/>
      <c r="N1086"/>
      <c r="O1086"/>
      <c r="P1086"/>
      <c r="Q1086"/>
      <c r="R1086"/>
      <c r="S1086"/>
      <c r="T1086"/>
      <c r="U1086"/>
      <c r="V1086"/>
      <c r="W1086" s="138"/>
      <c r="X1086" s="138"/>
      <c r="Y1086"/>
      <c r="Z1086"/>
    </row>
    <row r="1087" spans="1:26" x14ac:dyDescent="0.2">
      <c r="A1087"/>
      <c r="B1087"/>
      <c r="C1087"/>
      <c r="D1087"/>
      <c r="E1087"/>
      <c r="F1087"/>
      <c r="G1087"/>
      <c r="H1087"/>
      <c r="I1087" s="138"/>
      <c r="J1087"/>
      <c r="K1087"/>
      <c r="L1087"/>
      <c r="M1087"/>
      <c r="N1087"/>
      <c r="O1087"/>
      <c r="P1087"/>
      <c r="Q1087"/>
      <c r="R1087"/>
      <c r="S1087"/>
      <c r="T1087"/>
      <c r="U1087"/>
      <c r="V1087"/>
      <c r="W1087" s="138"/>
      <c r="X1087" s="138"/>
      <c r="Y1087"/>
      <c r="Z1087"/>
    </row>
    <row r="1088" spans="1:26" x14ac:dyDescent="0.2">
      <c r="A1088"/>
      <c r="B1088"/>
      <c r="C1088"/>
      <c r="D1088"/>
      <c r="E1088"/>
      <c r="F1088"/>
      <c r="G1088"/>
      <c r="H1088"/>
      <c r="I1088" s="138"/>
      <c r="J1088"/>
      <c r="K1088"/>
      <c r="L1088"/>
      <c r="M1088"/>
      <c r="N1088"/>
      <c r="O1088"/>
      <c r="P1088"/>
      <c r="Q1088"/>
      <c r="R1088"/>
      <c r="S1088"/>
      <c r="T1088"/>
      <c r="U1088"/>
      <c r="V1088"/>
      <c r="W1088" s="138"/>
      <c r="X1088" s="138"/>
      <c r="Y1088"/>
      <c r="Z1088"/>
    </row>
    <row r="1089" spans="1:26" x14ac:dyDescent="0.2">
      <c r="A1089"/>
      <c r="B1089"/>
      <c r="C1089"/>
      <c r="D1089"/>
      <c r="E1089"/>
      <c r="F1089"/>
      <c r="G1089"/>
      <c r="H1089"/>
      <c r="I1089" s="138"/>
      <c r="J1089"/>
      <c r="K1089"/>
      <c r="L1089"/>
      <c r="M1089"/>
      <c r="N1089"/>
      <c r="O1089"/>
      <c r="P1089"/>
      <c r="Q1089"/>
      <c r="R1089"/>
      <c r="S1089"/>
      <c r="T1089"/>
      <c r="U1089"/>
      <c r="V1089"/>
      <c r="W1089" s="138"/>
      <c r="X1089" s="138"/>
      <c r="Y1089"/>
      <c r="Z1089"/>
    </row>
    <row r="1090" spans="1:26" x14ac:dyDescent="0.2">
      <c r="A1090"/>
      <c r="B1090"/>
      <c r="C1090"/>
      <c r="D1090"/>
      <c r="E1090"/>
      <c r="F1090"/>
      <c r="G1090"/>
      <c r="H1090"/>
      <c r="I1090" s="138"/>
      <c r="J1090"/>
      <c r="K1090"/>
      <c r="L1090"/>
      <c r="M1090"/>
      <c r="N1090"/>
      <c r="O1090"/>
      <c r="P1090"/>
      <c r="Q1090"/>
      <c r="R1090"/>
      <c r="S1090"/>
      <c r="T1090"/>
      <c r="U1090"/>
      <c r="V1090"/>
      <c r="W1090" s="138"/>
      <c r="X1090" s="138"/>
      <c r="Y1090"/>
      <c r="Z1090"/>
    </row>
    <row r="1091" spans="1:26" x14ac:dyDescent="0.2">
      <c r="A1091"/>
      <c r="B1091"/>
      <c r="C1091"/>
      <c r="D1091"/>
      <c r="E1091"/>
      <c r="F1091"/>
      <c r="G1091"/>
      <c r="H1091"/>
      <c r="I1091" s="138"/>
      <c r="J1091"/>
      <c r="K1091"/>
      <c r="L1091"/>
      <c r="M1091"/>
      <c r="N1091"/>
      <c r="O1091"/>
      <c r="P1091"/>
      <c r="Q1091"/>
      <c r="R1091"/>
      <c r="S1091"/>
      <c r="T1091"/>
      <c r="U1091"/>
      <c r="V1091"/>
      <c r="W1091" s="138"/>
      <c r="X1091" s="138"/>
      <c r="Y1091"/>
      <c r="Z1091"/>
    </row>
    <row r="1092" spans="1:26" x14ac:dyDescent="0.2">
      <c r="A1092"/>
      <c r="B1092"/>
      <c r="C1092"/>
      <c r="D1092"/>
      <c r="E1092"/>
      <c r="F1092"/>
      <c r="G1092"/>
      <c r="H1092"/>
      <c r="I1092" s="138"/>
      <c r="J1092"/>
      <c r="K1092"/>
      <c r="L1092"/>
      <c r="M1092"/>
      <c r="N1092"/>
      <c r="O1092"/>
      <c r="P1092"/>
      <c r="Q1092"/>
      <c r="R1092"/>
      <c r="S1092"/>
      <c r="T1092"/>
      <c r="U1092"/>
      <c r="V1092"/>
      <c r="W1092" s="138"/>
      <c r="X1092" s="138"/>
      <c r="Y1092"/>
      <c r="Z1092"/>
    </row>
    <row r="1093" spans="1:26" x14ac:dyDescent="0.2">
      <c r="A1093"/>
      <c r="B1093"/>
      <c r="C1093"/>
      <c r="D1093"/>
      <c r="E1093"/>
      <c r="F1093"/>
      <c r="G1093"/>
      <c r="H1093"/>
      <c r="I1093" s="138"/>
      <c r="J1093"/>
      <c r="K1093"/>
      <c r="L1093"/>
      <c r="M1093"/>
      <c r="N1093"/>
      <c r="O1093"/>
      <c r="P1093"/>
      <c r="Q1093"/>
      <c r="R1093"/>
      <c r="S1093"/>
      <c r="T1093"/>
      <c r="U1093"/>
      <c r="V1093"/>
      <c r="W1093" s="138"/>
      <c r="X1093" s="138"/>
      <c r="Y1093"/>
      <c r="Z1093"/>
    </row>
    <row r="1094" spans="1:26" x14ac:dyDescent="0.2">
      <c r="A1094"/>
      <c r="B1094"/>
      <c r="C1094"/>
      <c r="D1094"/>
      <c r="E1094"/>
      <c r="F1094"/>
      <c r="G1094"/>
      <c r="H1094"/>
      <c r="I1094" s="138"/>
      <c r="J1094"/>
      <c r="K1094"/>
      <c r="L1094"/>
      <c r="M1094"/>
      <c r="N1094"/>
      <c r="O1094"/>
      <c r="P1094"/>
      <c r="Q1094"/>
      <c r="R1094"/>
      <c r="S1094"/>
      <c r="T1094"/>
      <c r="U1094"/>
      <c r="V1094"/>
      <c r="W1094" s="138"/>
      <c r="X1094" s="138"/>
      <c r="Y1094"/>
      <c r="Z1094"/>
    </row>
    <row r="1095" spans="1:26" x14ac:dyDescent="0.2">
      <c r="A1095"/>
      <c r="B1095"/>
      <c r="C1095"/>
      <c r="D1095"/>
      <c r="E1095"/>
      <c r="F1095"/>
      <c r="G1095"/>
      <c r="H1095"/>
      <c r="I1095" s="138"/>
      <c r="J1095"/>
      <c r="K1095"/>
      <c r="L1095"/>
      <c r="M1095"/>
      <c r="N1095"/>
      <c r="O1095"/>
      <c r="P1095"/>
      <c r="Q1095"/>
      <c r="R1095"/>
      <c r="S1095"/>
      <c r="T1095"/>
      <c r="U1095"/>
      <c r="V1095"/>
      <c r="W1095" s="138"/>
      <c r="X1095" s="138"/>
      <c r="Y1095"/>
      <c r="Z1095"/>
    </row>
    <row r="1096" spans="1:26" x14ac:dyDescent="0.2">
      <c r="A1096"/>
      <c r="B1096"/>
      <c r="C1096"/>
      <c r="D1096"/>
      <c r="E1096"/>
      <c r="F1096"/>
      <c r="G1096"/>
      <c r="H1096"/>
      <c r="I1096" s="138"/>
      <c r="J1096"/>
      <c r="K1096"/>
      <c r="L1096"/>
      <c r="M1096"/>
      <c r="N1096"/>
      <c r="O1096"/>
      <c r="P1096"/>
      <c r="Q1096"/>
      <c r="R1096"/>
      <c r="S1096"/>
      <c r="T1096"/>
      <c r="U1096"/>
      <c r="V1096"/>
      <c r="W1096" s="138"/>
      <c r="X1096" s="138"/>
      <c r="Y1096"/>
      <c r="Z1096"/>
    </row>
    <row r="1097" spans="1:26" x14ac:dyDescent="0.2">
      <c r="A1097"/>
      <c r="B1097"/>
      <c r="C1097"/>
      <c r="D1097"/>
      <c r="E1097"/>
      <c r="F1097"/>
      <c r="G1097"/>
      <c r="H1097"/>
      <c r="I1097" s="138"/>
      <c r="J1097"/>
      <c r="K1097"/>
      <c r="L1097"/>
      <c r="M1097"/>
      <c r="N1097"/>
      <c r="O1097"/>
      <c r="P1097"/>
      <c r="Q1097"/>
      <c r="R1097"/>
      <c r="S1097"/>
      <c r="T1097"/>
      <c r="U1097"/>
      <c r="V1097"/>
      <c r="W1097" s="138"/>
      <c r="X1097" s="138"/>
      <c r="Y1097"/>
      <c r="Z1097"/>
    </row>
    <row r="1098" spans="1:26" x14ac:dyDescent="0.2">
      <c r="A1098"/>
      <c r="B1098"/>
      <c r="C1098"/>
      <c r="D1098"/>
      <c r="E1098"/>
      <c r="F1098"/>
      <c r="G1098"/>
      <c r="H1098"/>
      <c r="I1098" s="138"/>
      <c r="J1098"/>
      <c r="K1098"/>
      <c r="L1098"/>
      <c r="M1098"/>
      <c r="N1098"/>
      <c r="O1098"/>
      <c r="P1098"/>
      <c r="Q1098"/>
      <c r="R1098"/>
      <c r="S1098"/>
      <c r="T1098"/>
      <c r="U1098"/>
      <c r="V1098"/>
      <c r="W1098" s="138"/>
      <c r="X1098" s="138"/>
      <c r="Y1098"/>
      <c r="Z1098"/>
    </row>
    <row r="1099" spans="1:26" x14ac:dyDescent="0.2">
      <c r="A1099"/>
      <c r="B1099"/>
      <c r="C1099"/>
      <c r="D1099"/>
      <c r="E1099"/>
      <c r="F1099"/>
      <c r="G1099"/>
      <c r="H1099"/>
      <c r="I1099" s="138"/>
      <c r="J1099"/>
      <c r="K1099"/>
      <c r="L1099"/>
      <c r="M1099"/>
      <c r="N1099"/>
      <c r="O1099"/>
      <c r="P1099"/>
      <c r="Q1099"/>
      <c r="R1099"/>
      <c r="S1099"/>
      <c r="T1099"/>
      <c r="U1099"/>
      <c r="V1099"/>
      <c r="W1099" s="138"/>
      <c r="X1099" s="138"/>
      <c r="Y1099"/>
      <c r="Z1099"/>
    </row>
    <row r="1100" spans="1:26" x14ac:dyDescent="0.2">
      <c r="A1100"/>
      <c r="B1100"/>
      <c r="C1100"/>
      <c r="D1100"/>
      <c r="E1100"/>
      <c r="F1100"/>
      <c r="G1100"/>
      <c r="H1100"/>
      <c r="I1100" s="138"/>
      <c r="J1100"/>
      <c r="K1100"/>
      <c r="L1100"/>
      <c r="M1100"/>
      <c r="N1100"/>
      <c r="O1100"/>
      <c r="P1100"/>
      <c r="Q1100"/>
      <c r="R1100"/>
      <c r="S1100"/>
      <c r="T1100"/>
      <c r="U1100"/>
      <c r="V1100"/>
      <c r="W1100" s="138"/>
      <c r="X1100" s="138"/>
      <c r="Y1100"/>
      <c r="Z1100"/>
    </row>
    <row r="1101" spans="1:26" x14ac:dyDescent="0.2">
      <c r="A1101"/>
      <c r="B1101"/>
      <c r="C1101"/>
      <c r="D1101"/>
      <c r="E1101"/>
      <c r="F1101"/>
      <c r="G1101"/>
      <c r="H1101"/>
      <c r="I1101" s="138"/>
      <c r="J1101"/>
      <c r="K1101"/>
      <c r="L1101"/>
      <c r="M1101"/>
      <c r="N1101"/>
      <c r="O1101"/>
      <c r="P1101"/>
      <c r="Q1101"/>
      <c r="R1101"/>
      <c r="S1101"/>
      <c r="T1101"/>
      <c r="U1101"/>
      <c r="V1101"/>
      <c r="W1101" s="138"/>
      <c r="X1101" s="138"/>
      <c r="Y1101"/>
      <c r="Z1101"/>
    </row>
    <row r="1102" spans="1:26" x14ac:dyDescent="0.2">
      <c r="A1102"/>
      <c r="B1102"/>
      <c r="C1102"/>
      <c r="D1102"/>
      <c r="E1102"/>
      <c r="F1102"/>
      <c r="G1102"/>
      <c r="H1102"/>
      <c r="I1102" s="138"/>
      <c r="J1102"/>
      <c r="K1102"/>
      <c r="L1102"/>
      <c r="M1102"/>
      <c r="N1102"/>
      <c r="O1102"/>
      <c r="P1102"/>
      <c r="Q1102"/>
      <c r="R1102"/>
      <c r="S1102"/>
      <c r="T1102"/>
      <c r="U1102"/>
      <c r="V1102"/>
      <c r="W1102" s="138"/>
      <c r="X1102" s="138"/>
      <c r="Y1102"/>
      <c r="Z1102"/>
    </row>
    <row r="1103" spans="1:26" x14ac:dyDescent="0.2">
      <c r="A1103"/>
      <c r="B1103"/>
      <c r="C1103"/>
      <c r="D1103"/>
      <c r="E1103"/>
      <c r="F1103"/>
      <c r="G1103"/>
      <c r="H1103"/>
      <c r="I1103" s="138"/>
      <c r="J1103"/>
      <c r="K1103"/>
      <c r="L1103"/>
      <c r="M1103"/>
      <c r="N1103"/>
      <c r="O1103"/>
      <c r="P1103"/>
      <c r="Q1103"/>
      <c r="R1103"/>
      <c r="S1103"/>
      <c r="T1103"/>
      <c r="U1103"/>
      <c r="V1103"/>
      <c r="W1103" s="138"/>
      <c r="X1103" s="138"/>
      <c r="Y1103"/>
      <c r="Z1103"/>
    </row>
    <row r="1104" spans="1:26" x14ac:dyDescent="0.2">
      <c r="A1104"/>
      <c r="B1104"/>
      <c r="C1104"/>
      <c r="D1104"/>
      <c r="E1104"/>
      <c r="F1104"/>
      <c r="G1104"/>
      <c r="H1104"/>
      <c r="I1104" s="138"/>
      <c r="J1104"/>
      <c r="K1104"/>
      <c r="L1104"/>
      <c r="M1104"/>
      <c r="N1104"/>
      <c r="O1104"/>
      <c r="P1104"/>
      <c r="Q1104"/>
      <c r="R1104"/>
      <c r="S1104"/>
      <c r="T1104"/>
      <c r="U1104"/>
      <c r="V1104"/>
      <c r="W1104" s="138"/>
      <c r="X1104" s="138"/>
      <c r="Y1104"/>
      <c r="Z1104"/>
    </row>
    <row r="1105" spans="1:26" x14ac:dyDescent="0.2">
      <c r="A1105"/>
      <c r="B1105"/>
      <c r="C1105"/>
      <c r="D1105"/>
      <c r="E1105"/>
      <c r="F1105"/>
      <c r="G1105"/>
      <c r="H1105"/>
      <c r="I1105" s="138"/>
      <c r="J1105"/>
      <c r="K1105"/>
      <c r="L1105"/>
      <c r="M1105"/>
      <c r="N1105"/>
      <c r="O1105"/>
      <c r="P1105"/>
      <c r="Q1105"/>
      <c r="R1105"/>
      <c r="S1105"/>
      <c r="T1105"/>
      <c r="U1105"/>
      <c r="V1105"/>
      <c r="W1105" s="138"/>
      <c r="X1105" s="138"/>
      <c r="Y1105"/>
      <c r="Z1105"/>
    </row>
    <row r="1106" spans="1:26" x14ac:dyDescent="0.2">
      <c r="A1106"/>
      <c r="B1106"/>
      <c r="C1106"/>
      <c r="D1106"/>
      <c r="E1106"/>
      <c r="F1106"/>
      <c r="G1106"/>
      <c r="H1106"/>
      <c r="I1106" s="138"/>
      <c r="J1106"/>
      <c r="K1106"/>
      <c r="L1106"/>
      <c r="M1106"/>
      <c r="N1106"/>
      <c r="O1106"/>
      <c r="P1106"/>
      <c r="Q1106"/>
      <c r="R1106"/>
      <c r="S1106"/>
      <c r="T1106"/>
      <c r="U1106"/>
      <c r="V1106"/>
      <c r="W1106" s="138"/>
      <c r="X1106" s="138"/>
      <c r="Y1106"/>
      <c r="Z1106"/>
    </row>
    <row r="1107" spans="1:26" x14ac:dyDescent="0.2">
      <c r="A1107"/>
      <c r="B1107"/>
      <c r="C1107"/>
      <c r="D1107"/>
      <c r="E1107"/>
      <c r="F1107"/>
      <c r="G1107"/>
      <c r="H1107"/>
      <c r="I1107" s="138"/>
      <c r="J1107"/>
      <c r="K1107"/>
      <c r="L1107"/>
      <c r="M1107"/>
      <c r="N1107"/>
      <c r="O1107"/>
      <c r="P1107"/>
      <c r="Q1107"/>
      <c r="R1107"/>
      <c r="S1107"/>
      <c r="T1107"/>
      <c r="U1107"/>
      <c r="V1107"/>
      <c r="W1107" s="138"/>
      <c r="X1107" s="138"/>
      <c r="Y1107"/>
      <c r="Z1107"/>
    </row>
    <row r="1108" spans="1:26" x14ac:dyDescent="0.2">
      <c r="A1108"/>
      <c r="B1108"/>
      <c r="C1108"/>
      <c r="D1108"/>
      <c r="E1108"/>
      <c r="F1108"/>
      <c r="G1108"/>
      <c r="H1108"/>
      <c r="I1108" s="138"/>
      <c r="J1108"/>
      <c r="K1108"/>
      <c r="L1108"/>
      <c r="M1108"/>
      <c r="N1108"/>
      <c r="O1108"/>
      <c r="P1108"/>
      <c r="Q1108"/>
      <c r="R1108"/>
      <c r="S1108"/>
      <c r="T1108"/>
      <c r="U1108"/>
      <c r="V1108"/>
      <c r="W1108" s="138"/>
      <c r="X1108" s="138"/>
      <c r="Y1108"/>
      <c r="Z1108"/>
    </row>
    <row r="1109" spans="1:26" x14ac:dyDescent="0.2">
      <c r="A1109"/>
      <c r="B1109"/>
      <c r="C1109"/>
      <c r="D1109"/>
      <c r="E1109"/>
      <c r="F1109"/>
      <c r="G1109"/>
      <c r="H1109"/>
      <c r="I1109" s="138"/>
      <c r="J1109"/>
      <c r="K1109"/>
      <c r="L1109"/>
      <c r="M1109"/>
      <c r="N1109"/>
      <c r="O1109"/>
      <c r="P1109"/>
      <c r="Q1109"/>
      <c r="R1109"/>
      <c r="S1109"/>
      <c r="T1109"/>
      <c r="U1109"/>
      <c r="V1109"/>
      <c r="W1109" s="138"/>
      <c r="X1109" s="138"/>
      <c r="Y1109"/>
      <c r="Z1109"/>
    </row>
    <row r="1110" spans="1:26" x14ac:dyDescent="0.2">
      <c r="A1110"/>
      <c r="B1110"/>
      <c r="C1110"/>
      <c r="D1110"/>
      <c r="E1110"/>
      <c r="F1110"/>
      <c r="G1110"/>
      <c r="H1110"/>
      <c r="I1110" s="138"/>
      <c r="J1110"/>
      <c r="K1110"/>
      <c r="L1110"/>
      <c r="M1110"/>
      <c r="N1110"/>
      <c r="O1110"/>
      <c r="P1110"/>
      <c r="Q1110"/>
      <c r="R1110"/>
      <c r="S1110"/>
      <c r="T1110"/>
      <c r="U1110"/>
      <c r="V1110"/>
      <c r="W1110" s="138"/>
      <c r="X1110" s="138"/>
      <c r="Y1110"/>
      <c r="Z1110"/>
    </row>
    <row r="1111" spans="1:26" x14ac:dyDescent="0.2">
      <c r="A1111"/>
      <c r="B1111"/>
      <c r="C1111"/>
      <c r="D1111"/>
      <c r="E1111"/>
      <c r="F1111"/>
      <c r="G1111"/>
      <c r="H1111"/>
      <c r="I1111" s="138"/>
      <c r="J1111"/>
      <c r="K1111"/>
      <c r="L1111"/>
      <c r="M1111"/>
      <c r="N1111"/>
      <c r="O1111"/>
      <c r="P1111"/>
      <c r="Q1111"/>
      <c r="R1111"/>
      <c r="S1111"/>
      <c r="T1111"/>
      <c r="U1111"/>
      <c r="V1111"/>
      <c r="W1111" s="138"/>
      <c r="X1111" s="138"/>
      <c r="Y1111"/>
      <c r="Z1111"/>
    </row>
    <row r="1112" spans="1:26" x14ac:dyDescent="0.2">
      <c r="A1112"/>
      <c r="B1112"/>
      <c r="C1112"/>
      <c r="D1112"/>
      <c r="E1112"/>
      <c r="F1112"/>
      <c r="G1112"/>
      <c r="H1112"/>
      <c r="I1112" s="138"/>
      <c r="J1112"/>
      <c r="K1112"/>
      <c r="L1112"/>
      <c r="M1112"/>
      <c r="N1112"/>
      <c r="O1112"/>
      <c r="P1112"/>
      <c r="Q1112"/>
      <c r="R1112"/>
      <c r="S1112"/>
      <c r="T1112"/>
      <c r="U1112"/>
      <c r="V1112"/>
      <c r="W1112" s="138"/>
      <c r="X1112" s="138"/>
      <c r="Y1112"/>
      <c r="Z1112"/>
    </row>
    <row r="1113" spans="1:26" x14ac:dyDescent="0.2">
      <c r="A1113"/>
      <c r="B1113"/>
      <c r="C1113"/>
      <c r="D1113"/>
      <c r="E1113"/>
      <c r="F1113"/>
      <c r="G1113"/>
      <c r="H1113"/>
      <c r="I1113" s="138"/>
      <c r="J1113"/>
      <c r="K1113"/>
      <c r="L1113"/>
      <c r="M1113"/>
      <c r="N1113"/>
      <c r="O1113"/>
      <c r="P1113"/>
      <c r="Q1113"/>
      <c r="R1113"/>
      <c r="S1113"/>
      <c r="T1113"/>
      <c r="U1113"/>
      <c r="V1113"/>
      <c r="W1113" s="138"/>
      <c r="X1113" s="138"/>
      <c r="Y1113"/>
      <c r="Z1113"/>
    </row>
    <row r="1114" spans="1:26" x14ac:dyDescent="0.2">
      <c r="A1114"/>
      <c r="B1114"/>
      <c r="C1114"/>
      <c r="D1114"/>
      <c r="E1114"/>
      <c r="F1114"/>
      <c r="G1114"/>
      <c r="H1114"/>
      <c r="I1114" s="138"/>
      <c r="J1114"/>
      <c r="K1114"/>
      <c r="L1114"/>
      <c r="M1114"/>
      <c r="N1114"/>
      <c r="O1114"/>
      <c r="P1114"/>
      <c r="Q1114"/>
      <c r="R1114"/>
      <c r="S1114"/>
      <c r="T1114"/>
      <c r="U1114"/>
      <c r="V1114"/>
      <c r="W1114" s="138"/>
      <c r="X1114" s="138"/>
      <c r="Y1114"/>
      <c r="Z1114"/>
    </row>
    <row r="1115" spans="1:26" x14ac:dyDescent="0.2">
      <c r="A1115"/>
      <c r="B1115"/>
      <c r="C1115"/>
      <c r="D1115"/>
      <c r="E1115"/>
      <c r="F1115"/>
      <c r="G1115"/>
      <c r="H1115"/>
      <c r="I1115" s="138"/>
      <c r="J1115"/>
      <c r="K1115"/>
      <c r="L1115"/>
      <c r="M1115"/>
      <c r="N1115"/>
      <c r="O1115"/>
      <c r="P1115"/>
      <c r="Q1115"/>
      <c r="R1115"/>
      <c r="S1115"/>
      <c r="T1115"/>
      <c r="U1115"/>
      <c r="V1115"/>
      <c r="W1115" s="138"/>
      <c r="X1115" s="138"/>
      <c r="Y1115"/>
      <c r="Z1115"/>
    </row>
    <row r="1116" spans="1:26" x14ac:dyDescent="0.2">
      <c r="A1116"/>
      <c r="B1116"/>
      <c r="C1116"/>
      <c r="D1116"/>
      <c r="E1116"/>
      <c r="F1116"/>
      <c r="G1116"/>
      <c r="H1116"/>
      <c r="I1116" s="138"/>
      <c r="J1116"/>
      <c r="K1116"/>
      <c r="L1116"/>
      <c r="M1116"/>
      <c r="N1116"/>
      <c r="O1116"/>
      <c r="P1116"/>
      <c r="Q1116"/>
      <c r="R1116"/>
      <c r="S1116"/>
      <c r="T1116"/>
      <c r="U1116"/>
      <c r="V1116"/>
      <c r="W1116" s="138"/>
      <c r="X1116" s="138"/>
      <c r="Y1116"/>
      <c r="Z1116"/>
    </row>
    <row r="1117" spans="1:26" x14ac:dyDescent="0.2">
      <c r="A1117"/>
      <c r="B1117"/>
      <c r="C1117"/>
      <c r="D1117"/>
      <c r="E1117"/>
      <c r="F1117"/>
      <c r="G1117"/>
      <c r="H1117"/>
      <c r="I1117" s="138"/>
      <c r="J1117"/>
      <c r="K1117"/>
      <c r="L1117"/>
      <c r="M1117"/>
      <c r="N1117"/>
      <c r="O1117"/>
      <c r="P1117"/>
      <c r="Q1117"/>
      <c r="R1117"/>
      <c r="S1117"/>
      <c r="T1117"/>
      <c r="U1117"/>
      <c r="V1117"/>
      <c r="W1117" s="138"/>
      <c r="X1117" s="138"/>
      <c r="Y1117"/>
      <c r="Z1117"/>
    </row>
    <row r="1118" spans="1:26" x14ac:dyDescent="0.2">
      <c r="A1118"/>
      <c r="B1118"/>
      <c r="C1118"/>
      <c r="D1118"/>
      <c r="E1118"/>
      <c r="F1118"/>
      <c r="G1118"/>
      <c r="H1118"/>
      <c r="I1118" s="138"/>
      <c r="J1118"/>
      <c r="K1118"/>
      <c r="L1118"/>
      <c r="M1118"/>
      <c r="N1118"/>
      <c r="O1118"/>
      <c r="P1118"/>
      <c r="Q1118"/>
      <c r="R1118"/>
      <c r="S1118"/>
      <c r="T1118"/>
      <c r="U1118"/>
      <c r="V1118"/>
      <c r="W1118" s="138"/>
      <c r="X1118" s="138"/>
      <c r="Y1118"/>
      <c r="Z1118"/>
    </row>
    <row r="1119" spans="1:26" x14ac:dyDescent="0.2">
      <c r="A1119"/>
      <c r="B1119"/>
      <c r="C1119"/>
      <c r="D1119"/>
      <c r="E1119"/>
      <c r="F1119"/>
      <c r="G1119"/>
      <c r="H1119"/>
      <c r="I1119" s="138"/>
      <c r="J1119"/>
      <c r="K1119"/>
      <c r="L1119"/>
      <c r="M1119"/>
      <c r="N1119"/>
      <c r="O1119"/>
      <c r="P1119"/>
      <c r="Q1119"/>
      <c r="R1119"/>
      <c r="S1119"/>
      <c r="T1119"/>
      <c r="U1119"/>
      <c r="V1119"/>
      <c r="W1119" s="138"/>
      <c r="X1119" s="138"/>
      <c r="Y1119"/>
      <c r="Z1119"/>
    </row>
    <row r="1120" spans="1:26" x14ac:dyDescent="0.2">
      <c r="A1120"/>
      <c r="B1120"/>
      <c r="C1120"/>
      <c r="D1120"/>
      <c r="E1120"/>
      <c r="F1120"/>
      <c r="G1120"/>
      <c r="H1120"/>
      <c r="I1120" s="138"/>
      <c r="J1120"/>
      <c r="K1120"/>
      <c r="L1120"/>
      <c r="M1120"/>
      <c r="N1120"/>
      <c r="O1120"/>
      <c r="P1120"/>
      <c r="Q1120"/>
      <c r="R1120"/>
      <c r="S1120"/>
      <c r="T1120"/>
      <c r="U1120"/>
      <c r="V1120"/>
      <c r="W1120" s="138"/>
      <c r="X1120" s="138"/>
      <c r="Y1120"/>
      <c r="Z1120"/>
    </row>
    <row r="1121" spans="1:26" x14ac:dyDescent="0.2">
      <c r="A1121"/>
      <c r="B1121"/>
      <c r="C1121"/>
      <c r="D1121"/>
      <c r="E1121"/>
      <c r="F1121"/>
      <c r="G1121"/>
      <c r="H1121"/>
      <c r="I1121" s="138"/>
      <c r="J1121"/>
      <c r="K1121"/>
      <c r="L1121"/>
      <c r="M1121"/>
      <c r="N1121"/>
      <c r="O1121"/>
      <c r="P1121"/>
      <c r="Q1121"/>
      <c r="R1121"/>
      <c r="S1121"/>
      <c r="T1121"/>
      <c r="U1121"/>
      <c r="V1121"/>
      <c r="W1121" s="138"/>
      <c r="X1121" s="138"/>
      <c r="Y1121"/>
      <c r="Z1121"/>
    </row>
    <row r="1122" spans="1:26" x14ac:dyDescent="0.2">
      <c r="A1122"/>
      <c r="B1122"/>
      <c r="C1122"/>
      <c r="D1122"/>
      <c r="E1122"/>
      <c r="F1122"/>
      <c r="G1122"/>
      <c r="H1122"/>
      <c r="I1122" s="138"/>
      <c r="J1122"/>
      <c r="K1122"/>
      <c r="L1122"/>
      <c r="M1122"/>
      <c r="N1122"/>
      <c r="O1122"/>
      <c r="P1122"/>
      <c r="Q1122"/>
      <c r="R1122"/>
      <c r="S1122"/>
      <c r="T1122"/>
      <c r="U1122"/>
      <c r="V1122"/>
      <c r="W1122" s="138"/>
      <c r="X1122" s="138"/>
      <c r="Y1122"/>
      <c r="Z1122"/>
    </row>
    <row r="1123" spans="1:26" x14ac:dyDescent="0.2">
      <c r="A1123"/>
      <c r="B1123"/>
      <c r="C1123"/>
      <c r="D1123"/>
      <c r="E1123"/>
      <c r="F1123"/>
      <c r="G1123"/>
      <c r="H1123"/>
      <c r="I1123" s="138"/>
      <c r="J1123"/>
      <c r="K1123"/>
      <c r="L1123"/>
      <c r="M1123"/>
      <c r="N1123"/>
      <c r="O1123"/>
      <c r="P1123"/>
      <c r="Q1123"/>
      <c r="R1123"/>
      <c r="S1123"/>
      <c r="T1123"/>
      <c r="U1123"/>
      <c r="V1123"/>
      <c r="W1123" s="138"/>
      <c r="X1123" s="138"/>
      <c r="Y1123"/>
      <c r="Z1123"/>
    </row>
    <row r="1124" spans="1:26" x14ac:dyDescent="0.2">
      <c r="A1124"/>
      <c r="B1124"/>
      <c r="C1124"/>
      <c r="D1124"/>
      <c r="E1124"/>
      <c r="F1124"/>
      <c r="G1124"/>
      <c r="H1124"/>
      <c r="I1124" s="138"/>
      <c r="J1124"/>
      <c r="K1124"/>
      <c r="L1124"/>
      <c r="M1124"/>
      <c r="N1124"/>
      <c r="O1124"/>
      <c r="P1124"/>
      <c r="Q1124"/>
      <c r="R1124"/>
      <c r="S1124"/>
      <c r="T1124"/>
      <c r="U1124"/>
      <c r="V1124"/>
      <c r="W1124" s="138"/>
      <c r="X1124" s="138"/>
      <c r="Y1124"/>
      <c r="Z1124"/>
    </row>
    <row r="1125" spans="1:26" x14ac:dyDescent="0.2">
      <c r="A1125"/>
      <c r="B1125"/>
      <c r="C1125"/>
      <c r="D1125"/>
      <c r="E1125"/>
      <c r="F1125"/>
      <c r="G1125"/>
      <c r="H1125"/>
      <c r="I1125" s="138"/>
      <c r="J1125"/>
      <c r="K1125"/>
      <c r="L1125"/>
      <c r="M1125"/>
      <c r="N1125"/>
      <c r="O1125"/>
      <c r="P1125"/>
      <c r="Q1125"/>
      <c r="R1125"/>
      <c r="S1125"/>
      <c r="T1125"/>
      <c r="U1125"/>
      <c r="V1125"/>
      <c r="W1125" s="138"/>
      <c r="X1125" s="138"/>
      <c r="Y1125"/>
      <c r="Z1125"/>
    </row>
    <row r="1126" spans="1:26" x14ac:dyDescent="0.2">
      <c r="A1126"/>
      <c r="B1126"/>
      <c r="C1126"/>
      <c r="D1126"/>
      <c r="E1126"/>
      <c r="F1126"/>
      <c r="G1126"/>
      <c r="H1126"/>
      <c r="I1126" s="138"/>
      <c r="J1126"/>
      <c r="K1126"/>
      <c r="L1126"/>
      <c r="M1126"/>
      <c r="N1126"/>
      <c r="O1126"/>
      <c r="P1126"/>
      <c r="Q1126"/>
      <c r="R1126"/>
      <c r="S1126"/>
      <c r="T1126"/>
      <c r="U1126"/>
      <c r="V1126"/>
      <c r="W1126" s="138"/>
      <c r="X1126" s="138"/>
      <c r="Y1126"/>
      <c r="Z1126"/>
    </row>
    <row r="1127" spans="1:26" x14ac:dyDescent="0.2">
      <c r="A1127"/>
      <c r="B1127"/>
      <c r="C1127"/>
      <c r="D1127"/>
      <c r="E1127"/>
      <c r="F1127"/>
      <c r="G1127"/>
      <c r="H1127"/>
      <c r="I1127" s="138"/>
      <c r="J1127"/>
      <c r="K1127"/>
      <c r="L1127"/>
      <c r="M1127"/>
      <c r="N1127"/>
      <c r="O1127"/>
      <c r="P1127"/>
      <c r="Q1127"/>
      <c r="R1127"/>
      <c r="S1127"/>
      <c r="T1127"/>
      <c r="U1127"/>
      <c r="V1127"/>
      <c r="W1127" s="138"/>
      <c r="X1127" s="138"/>
      <c r="Y1127"/>
      <c r="Z1127"/>
    </row>
    <row r="1128" spans="1:26" x14ac:dyDescent="0.2">
      <c r="A1128"/>
      <c r="B1128"/>
      <c r="C1128"/>
      <c r="D1128"/>
      <c r="E1128"/>
      <c r="F1128"/>
      <c r="G1128"/>
      <c r="H1128"/>
      <c r="I1128" s="138"/>
      <c r="J1128"/>
      <c r="K1128"/>
      <c r="L1128"/>
      <c r="M1128"/>
      <c r="N1128"/>
      <c r="O1128"/>
      <c r="P1128"/>
      <c r="Q1128"/>
      <c r="R1128"/>
      <c r="S1128"/>
      <c r="T1128"/>
      <c r="U1128"/>
      <c r="V1128"/>
      <c r="W1128" s="138"/>
      <c r="X1128" s="138"/>
      <c r="Y1128"/>
      <c r="Z1128"/>
    </row>
    <row r="1129" spans="1:26" x14ac:dyDescent="0.2">
      <c r="A1129"/>
      <c r="B1129"/>
      <c r="C1129"/>
      <c r="D1129"/>
      <c r="E1129"/>
      <c r="F1129"/>
      <c r="G1129"/>
      <c r="H1129"/>
      <c r="I1129" s="138"/>
      <c r="J1129"/>
      <c r="K1129"/>
      <c r="L1129"/>
      <c r="M1129"/>
      <c r="N1129"/>
      <c r="O1129"/>
      <c r="P1129"/>
      <c r="Q1129"/>
      <c r="R1129"/>
      <c r="S1129"/>
      <c r="T1129"/>
      <c r="U1129"/>
      <c r="V1129"/>
      <c r="W1129" s="138"/>
      <c r="X1129" s="138"/>
      <c r="Y1129"/>
      <c r="Z1129"/>
    </row>
    <row r="1130" spans="1:26" x14ac:dyDescent="0.2">
      <c r="A1130"/>
      <c r="B1130"/>
      <c r="C1130"/>
      <c r="D1130"/>
      <c r="E1130"/>
      <c r="F1130"/>
      <c r="G1130"/>
      <c r="H1130"/>
      <c r="I1130" s="138"/>
      <c r="J1130"/>
      <c r="K1130"/>
      <c r="L1130"/>
      <c r="M1130"/>
      <c r="N1130"/>
      <c r="O1130"/>
      <c r="P1130"/>
      <c r="Q1130"/>
      <c r="R1130"/>
      <c r="S1130"/>
      <c r="T1130"/>
      <c r="U1130"/>
      <c r="V1130"/>
      <c r="W1130" s="138"/>
      <c r="X1130" s="138"/>
      <c r="Y1130"/>
      <c r="Z1130"/>
    </row>
    <row r="1131" spans="1:26" x14ac:dyDescent="0.2">
      <c r="A1131"/>
      <c r="B1131"/>
      <c r="C1131"/>
      <c r="D1131"/>
      <c r="E1131"/>
      <c r="F1131"/>
      <c r="G1131"/>
      <c r="H1131"/>
      <c r="I1131" s="138"/>
      <c r="J1131"/>
      <c r="K1131"/>
      <c r="L1131"/>
      <c r="M1131"/>
      <c r="N1131"/>
      <c r="O1131"/>
      <c r="P1131"/>
      <c r="Q1131"/>
      <c r="R1131"/>
      <c r="S1131"/>
      <c r="T1131"/>
      <c r="U1131"/>
      <c r="V1131"/>
      <c r="W1131" s="138"/>
      <c r="X1131" s="138"/>
      <c r="Y1131"/>
      <c r="Z1131"/>
    </row>
    <row r="1132" spans="1:26" x14ac:dyDescent="0.2">
      <c r="A1132"/>
      <c r="B1132"/>
      <c r="C1132"/>
      <c r="D1132"/>
      <c r="E1132"/>
      <c r="F1132"/>
      <c r="G1132"/>
      <c r="H1132"/>
      <c r="I1132" s="138"/>
      <c r="J1132"/>
      <c r="K1132"/>
      <c r="L1132"/>
      <c r="M1132"/>
      <c r="N1132"/>
      <c r="O1132"/>
      <c r="P1132"/>
      <c r="Q1132"/>
      <c r="R1132"/>
      <c r="S1132"/>
      <c r="T1132"/>
      <c r="U1132"/>
      <c r="V1132"/>
      <c r="W1132" s="138"/>
      <c r="X1132" s="138"/>
      <c r="Y1132"/>
      <c r="Z1132"/>
    </row>
    <row r="1133" spans="1:26" x14ac:dyDescent="0.2">
      <c r="A1133"/>
      <c r="B1133"/>
      <c r="C1133"/>
      <c r="D1133"/>
      <c r="E1133"/>
      <c r="F1133"/>
      <c r="G1133"/>
      <c r="H1133"/>
      <c r="I1133" s="138"/>
      <c r="J1133"/>
      <c r="K1133"/>
      <c r="L1133"/>
      <c r="M1133"/>
      <c r="N1133"/>
      <c r="O1133"/>
      <c r="P1133"/>
      <c r="Q1133"/>
      <c r="R1133"/>
      <c r="S1133"/>
      <c r="T1133"/>
      <c r="U1133"/>
      <c r="V1133"/>
      <c r="W1133" s="138"/>
      <c r="X1133" s="138"/>
      <c r="Y1133"/>
      <c r="Z1133"/>
    </row>
    <row r="1134" spans="1:26" x14ac:dyDescent="0.2">
      <c r="A1134"/>
      <c r="B1134"/>
      <c r="C1134"/>
      <c r="D1134"/>
      <c r="E1134"/>
      <c r="F1134"/>
      <c r="G1134"/>
      <c r="H1134"/>
      <c r="I1134" s="138"/>
      <c r="J1134"/>
      <c r="K1134"/>
      <c r="L1134"/>
      <c r="M1134"/>
      <c r="N1134"/>
      <c r="O1134"/>
      <c r="P1134"/>
      <c r="Q1134"/>
      <c r="R1134"/>
      <c r="S1134"/>
      <c r="T1134"/>
      <c r="U1134"/>
      <c r="V1134"/>
      <c r="W1134" s="138"/>
      <c r="X1134" s="138"/>
      <c r="Y1134"/>
      <c r="Z1134"/>
    </row>
    <row r="1135" spans="1:26" x14ac:dyDescent="0.2">
      <c r="A1135"/>
      <c r="B1135"/>
      <c r="C1135"/>
      <c r="D1135"/>
      <c r="E1135"/>
      <c r="F1135"/>
      <c r="G1135"/>
      <c r="H1135"/>
      <c r="I1135" s="138"/>
      <c r="J1135"/>
      <c r="K1135"/>
      <c r="L1135"/>
      <c r="M1135"/>
      <c r="N1135"/>
      <c r="O1135"/>
      <c r="P1135"/>
      <c r="Q1135"/>
      <c r="R1135"/>
      <c r="S1135"/>
      <c r="T1135"/>
      <c r="U1135"/>
      <c r="V1135"/>
      <c r="W1135" s="138"/>
      <c r="X1135" s="138"/>
      <c r="Y1135"/>
      <c r="Z1135"/>
    </row>
    <row r="1136" spans="1:26" x14ac:dyDescent="0.2">
      <c r="A1136"/>
      <c r="B1136"/>
      <c r="C1136"/>
      <c r="D1136"/>
      <c r="E1136"/>
      <c r="F1136"/>
      <c r="G1136"/>
      <c r="H1136"/>
      <c r="I1136" s="138"/>
      <c r="J1136"/>
      <c r="K1136"/>
      <c r="L1136"/>
      <c r="M1136"/>
      <c r="N1136"/>
      <c r="O1136"/>
      <c r="P1136"/>
      <c r="Q1136"/>
      <c r="R1136"/>
      <c r="S1136"/>
      <c r="T1136"/>
      <c r="U1136"/>
      <c r="V1136"/>
      <c r="W1136" s="138"/>
      <c r="X1136" s="138"/>
      <c r="Y1136"/>
      <c r="Z1136"/>
    </row>
    <row r="1137" spans="1:26" x14ac:dyDescent="0.2">
      <c r="A1137"/>
      <c r="B1137"/>
      <c r="C1137"/>
      <c r="D1137"/>
      <c r="E1137"/>
      <c r="F1137"/>
      <c r="G1137"/>
      <c r="H1137"/>
      <c r="I1137" s="138"/>
      <c r="J1137"/>
      <c r="K1137"/>
      <c r="L1137"/>
      <c r="M1137"/>
      <c r="N1137"/>
      <c r="O1137"/>
      <c r="P1137"/>
      <c r="Q1137"/>
      <c r="R1137"/>
      <c r="S1137"/>
      <c r="T1137"/>
      <c r="U1137"/>
      <c r="V1137"/>
      <c r="W1137" s="138"/>
      <c r="X1137" s="138"/>
      <c r="Y1137"/>
      <c r="Z1137"/>
    </row>
    <row r="1138" spans="1:26" x14ac:dyDescent="0.2">
      <c r="A1138"/>
      <c r="B1138"/>
      <c r="C1138"/>
      <c r="D1138"/>
      <c r="E1138"/>
      <c r="F1138"/>
      <c r="G1138"/>
      <c r="H1138"/>
      <c r="I1138" s="138"/>
      <c r="J1138"/>
      <c r="K1138"/>
      <c r="L1138"/>
      <c r="M1138"/>
      <c r="N1138"/>
      <c r="O1138"/>
      <c r="P1138"/>
      <c r="Q1138"/>
      <c r="R1138"/>
      <c r="S1138"/>
      <c r="T1138"/>
      <c r="U1138"/>
      <c r="V1138"/>
      <c r="W1138" s="138"/>
      <c r="X1138" s="138"/>
      <c r="Y1138"/>
      <c r="Z1138"/>
    </row>
    <row r="1139" spans="1:26" x14ac:dyDescent="0.2">
      <c r="A1139"/>
      <c r="B1139"/>
      <c r="C1139"/>
      <c r="D1139"/>
      <c r="E1139"/>
      <c r="F1139"/>
      <c r="G1139"/>
      <c r="H1139"/>
      <c r="I1139" s="138"/>
      <c r="J1139"/>
      <c r="K1139"/>
      <c r="L1139"/>
      <c r="M1139"/>
      <c r="N1139"/>
      <c r="O1139"/>
      <c r="P1139"/>
      <c r="Q1139"/>
      <c r="R1139"/>
      <c r="S1139"/>
      <c r="T1139"/>
      <c r="U1139"/>
      <c r="V1139"/>
      <c r="W1139" s="138"/>
      <c r="X1139" s="138"/>
      <c r="Y1139"/>
      <c r="Z1139"/>
    </row>
    <row r="1140" spans="1:26" x14ac:dyDescent="0.2">
      <c r="A1140"/>
      <c r="B1140"/>
      <c r="C1140"/>
      <c r="D1140"/>
      <c r="E1140"/>
      <c r="F1140"/>
      <c r="G1140"/>
      <c r="H1140"/>
      <c r="I1140" s="138"/>
      <c r="J1140"/>
      <c r="K1140"/>
      <c r="L1140"/>
      <c r="M1140"/>
      <c r="N1140"/>
      <c r="O1140"/>
      <c r="P1140"/>
      <c r="Q1140"/>
      <c r="R1140"/>
      <c r="S1140"/>
      <c r="T1140"/>
      <c r="U1140"/>
      <c r="V1140"/>
      <c r="W1140" s="138"/>
      <c r="X1140" s="138"/>
      <c r="Y1140"/>
      <c r="Z1140"/>
    </row>
    <row r="1141" spans="1:26" x14ac:dyDescent="0.2">
      <c r="A1141"/>
      <c r="B1141"/>
      <c r="C1141"/>
      <c r="D1141"/>
      <c r="E1141"/>
      <c r="F1141"/>
      <c r="G1141"/>
      <c r="H1141"/>
      <c r="I1141" s="138"/>
      <c r="J1141"/>
      <c r="K1141"/>
      <c r="L1141"/>
      <c r="M1141"/>
      <c r="N1141"/>
      <c r="O1141"/>
      <c r="P1141"/>
      <c r="Q1141"/>
      <c r="R1141"/>
      <c r="S1141"/>
      <c r="T1141"/>
      <c r="U1141"/>
      <c r="V1141"/>
      <c r="W1141" s="138"/>
      <c r="X1141" s="138"/>
      <c r="Y1141"/>
      <c r="Z1141"/>
    </row>
    <row r="1142" spans="1:26" x14ac:dyDescent="0.2">
      <c r="A1142"/>
      <c r="B1142"/>
      <c r="C1142"/>
      <c r="D1142"/>
      <c r="E1142"/>
      <c r="F1142"/>
      <c r="G1142"/>
      <c r="H1142"/>
      <c r="I1142" s="138"/>
      <c r="J1142"/>
      <c r="K1142"/>
      <c r="L1142"/>
      <c r="M1142"/>
      <c r="N1142"/>
      <c r="O1142"/>
      <c r="P1142"/>
      <c r="Q1142"/>
      <c r="R1142"/>
      <c r="S1142"/>
      <c r="T1142"/>
      <c r="U1142"/>
      <c r="V1142"/>
      <c r="W1142" s="138"/>
      <c r="X1142" s="138"/>
      <c r="Y1142"/>
      <c r="Z1142"/>
    </row>
    <row r="1143" spans="1:26" x14ac:dyDescent="0.2">
      <c r="A1143"/>
      <c r="B1143"/>
      <c r="C1143"/>
      <c r="D1143"/>
      <c r="E1143"/>
      <c r="F1143"/>
      <c r="G1143"/>
      <c r="H1143"/>
      <c r="I1143" s="138"/>
      <c r="J1143"/>
      <c r="K1143"/>
      <c r="L1143"/>
      <c r="M1143"/>
      <c r="N1143"/>
      <c r="O1143"/>
      <c r="P1143"/>
      <c r="Q1143"/>
      <c r="R1143"/>
      <c r="S1143"/>
      <c r="T1143"/>
      <c r="U1143"/>
      <c r="V1143"/>
      <c r="W1143" s="138"/>
      <c r="X1143" s="138"/>
      <c r="Y1143"/>
      <c r="Z1143"/>
    </row>
    <row r="1144" spans="1:26" x14ac:dyDescent="0.2">
      <c r="A1144"/>
      <c r="B1144"/>
      <c r="C1144"/>
      <c r="D1144"/>
      <c r="E1144"/>
      <c r="F1144"/>
      <c r="G1144"/>
      <c r="H1144"/>
      <c r="I1144" s="138"/>
      <c r="J1144"/>
      <c r="K1144"/>
      <c r="L1144"/>
      <c r="M1144"/>
      <c r="N1144"/>
      <c r="O1144"/>
      <c r="P1144"/>
      <c r="Q1144"/>
      <c r="R1144"/>
      <c r="S1144"/>
      <c r="T1144"/>
      <c r="U1144"/>
      <c r="V1144"/>
      <c r="W1144" s="138"/>
      <c r="X1144" s="138"/>
      <c r="Y1144"/>
      <c r="Z1144"/>
    </row>
    <row r="1145" spans="1:26" x14ac:dyDescent="0.2">
      <c r="A1145"/>
      <c r="B1145"/>
      <c r="C1145"/>
      <c r="D1145"/>
      <c r="E1145"/>
      <c r="F1145"/>
      <c r="G1145"/>
      <c r="H1145"/>
      <c r="I1145" s="138"/>
      <c r="J1145"/>
      <c r="K1145"/>
      <c r="L1145"/>
      <c r="M1145"/>
      <c r="N1145"/>
      <c r="O1145"/>
      <c r="P1145"/>
      <c r="Q1145"/>
      <c r="R1145"/>
      <c r="S1145"/>
      <c r="T1145"/>
      <c r="U1145"/>
      <c r="V1145"/>
      <c r="W1145" s="138"/>
      <c r="X1145" s="138"/>
      <c r="Y1145"/>
      <c r="Z1145"/>
    </row>
    <row r="1146" spans="1:26" x14ac:dyDescent="0.2">
      <c r="A1146"/>
      <c r="B1146"/>
      <c r="C1146"/>
      <c r="D1146"/>
      <c r="E1146"/>
      <c r="F1146"/>
      <c r="G1146"/>
      <c r="H1146"/>
      <c r="I1146" s="138"/>
      <c r="J1146"/>
      <c r="K1146"/>
      <c r="L1146"/>
      <c r="M1146"/>
      <c r="N1146"/>
      <c r="O1146"/>
      <c r="P1146"/>
      <c r="Q1146"/>
      <c r="R1146"/>
      <c r="S1146"/>
      <c r="T1146"/>
      <c r="U1146"/>
      <c r="V1146"/>
      <c r="W1146" s="138"/>
      <c r="X1146" s="138"/>
      <c r="Y1146"/>
      <c r="Z1146"/>
    </row>
    <row r="1147" spans="1:26" x14ac:dyDescent="0.2">
      <c r="A1147"/>
      <c r="B1147"/>
      <c r="C1147"/>
      <c r="D1147"/>
      <c r="E1147"/>
      <c r="F1147"/>
      <c r="G1147"/>
      <c r="H1147"/>
      <c r="I1147" s="138"/>
      <c r="J1147"/>
      <c r="K1147"/>
      <c r="L1147"/>
      <c r="M1147"/>
      <c r="N1147"/>
      <c r="O1147"/>
      <c r="P1147"/>
      <c r="Q1147"/>
      <c r="R1147"/>
      <c r="S1147"/>
      <c r="T1147"/>
      <c r="U1147"/>
      <c r="V1147"/>
      <c r="W1147" s="138"/>
      <c r="X1147" s="138"/>
      <c r="Y1147"/>
      <c r="Z1147"/>
    </row>
    <row r="1148" spans="1:26" x14ac:dyDescent="0.2">
      <c r="A1148"/>
      <c r="B1148"/>
      <c r="C1148"/>
      <c r="D1148"/>
      <c r="E1148"/>
      <c r="F1148"/>
      <c r="G1148"/>
      <c r="H1148"/>
      <c r="I1148" s="138"/>
      <c r="J1148"/>
      <c r="K1148"/>
      <c r="L1148"/>
      <c r="M1148"/>
      <c r="N1148"/>
      <c r="O1148"/>
      <c r="P1148"/>
      <c r="Q1148"/>
      <c r="R1148"/>
      <c r="S1148"/>
      <c r="T1148"/>
      <c r="U1148"/>
      <c r="V1148"/>
      <c r="W1148" s="138"/>
      <c r="X1148" s="138"/>
      <c r="Y1148"/>
      <c r="Z1148"/>
    </row>
    <row r="1149" spans="1:26" x14ac:dyDescent="0.2">
      <c r="A1149"/>
      <c r="B1149"/>
      <c r="C1149"/>
      <c r="D1149"/>
      <c r="E1149"/>
      <c r="F1149"/>
      <c r="G1149"/>
      <c r="H1149"/>
      <c r="I1149" s="138"/>
      <c r="J1149"/>
      <c r="K1149"/>
      <c r="L1149"/>
      <c r="M1149"/>
      <c r="N1149"/>
      <c r="O1149"/>
      <c r="P1149"/>
      <c r="Q1149"/>
      <c r="R1149"/>
      <c r="S1149"/>
      <c r="T1149"/>
      <c r="U1149"/>
      <c r="V1149"/>
      <c r="W1149" s="138"/>
      <c r="X1149" s="138"/>
      <c r="Y1149"/>
      <c r="Z1149"/>
    </row>
    <row r="1150" spans="1:26" x14ac:dyDescent="0.2">
      <c r="A1150"/>
      <c r="B1150"/>
      <c r="C1150"/>
      <c r="D1150"/>
      <c r="E1150"/>
      <c r="F1150"/>
      <c r="G1150"/>
      <c r="H1150"/>
      <c r="I1150" s="138"/>
      <c r="J1150"/>
      <c r="K1150"/>
      <c r="L1150"/>
      <c r="M1150"/>
      <c r="N1150"/>
      <c r="O1150"/>
      <c r="P1150"/>
      <c r="Q1150"/>
      <c r="R1150"/>
      <c r="S1150"/>
      <c r="T1150"/>
      <c r="U1150"/>
      <c r="V1150"/>
      <c r="W1150" s="138"/>
      <c r="X1150" s="138"/>
      <c r="Y1150"/>
      <c r="Z1150"/>
    </row>
    <row r="1151" spans="1:26" x14ac:dyDescent="0.2">
      <c r="A1151"/>
      <c r="B1151"/>
      <c r="C1151"/>
      <c r="D1151"/>
      <c r="E1151"/>
      <c r="F1151"/>
      <c r="G1151"/>
      <c r="H1151"/>
      <c r="I1151" s="138"/>
      <c r="J1151"/>
      <c r="K1151"/>
      <c r="L1151"/>
      <c r="M1151"/>
      <c r="N1151"/>
      <c r="O1151"/>
      <c r="P1151"/>
      <c r="Q1151"/>
      <c r="R1151"/>
      <c r="S1151"/>
      <c r="T1151"/>
      <c r="U1151"/>
      <c r="V1151"/>
      <c r="W1151" s="138"/>
      <c r="X1151" s="138"/>
      <c r="Y1151"/>
      <c r="Z1151"/>
    </row>
    <row r="1152" spans="1:26" x14ac:dyDescent="0.2">
      <c r="A1152"/>
      <c r="B1152"/>
      <c r="C1152"/>
      <c r="D1152"/>
      <c r="E1152"/>
      <c r="F1152"/>
      <c r="G1152"/>
      <c r="H1152"/>
      <c r="I1152" s="138"/>
      <c r="J1152"/>
      <c r="K1152"/>
      <c r="L1152"/>
      <c r="M1152"/>
      <c r="N1152"/>
      <c r="O1152"/>
      <c r="P1152"/>
      <c r="Q1152"/>
      <c r="R1152"/>
      <c r="S1152"/>
      <c r="T1152"/>
      <c r="U1152"/>
      <c r="V1152"/>
      <c r="W1152" s="138"/>
      <c r="X1152" s="138"/>
      <c r="Y1152"/>
      <c r="Z1152"/>
    </row>
    <row r="1153" spans="1:26" x14ac:dyDescent="0.2">
      <c r="A1153"/>
      <c r="B1153"/>
      <c r="C1153"/>
      <c r="D1153"/>
      <c r="E1153"/>
      <c r="F1153"/>
      <c r="G1153"/>
      <c r="H1153"/>
      <c r="I1153" s="138"/>
      <c r="J1153"/>
      <c r="K1153"/>
      <c r="L1153"/>
      <c r="M1153"/>
      <c r="N1153"/>
      <c r="O1153"/>
      <c r="P1153"/>
      <c r="Q1153"/>
      <c r="R1153"/>
      <c r="S1153"/>
      <c r="T1153"/>
      <c r="U1153"/>
      <c r="V1153"/>
      <c r="W1153" s="138"/>
      <c r="X1153" s="138"/>
      <c r="Y1153"/>
      <c r="Z1153"/>
    </row>
    <row r="1154" spans="1:26" x14ac:dyDescent="0.2">
      <c r="A1154"/>
      <c r="B1154"/>
      <c r="C1154"/>
      <c r="D1154"/>
      <c r="E1154"/>
      <c r="F1154"/>
      <c r="G1154"/>
      <c r="H1154"/>
      <c r="I1154" s="138"/>
      <c r="J1154"/>
      <c r="K1154"/>
      <c r="L1154"/>
      <c r="M1154"/>
      <c r="N1154"/>
      <c r="O1154"/>
      <c r="P1154"/>
      <c r="Q1154"/>
      <c r="R1154"/>
      <c r="S1154"/>
      <c r="T1154"/>
      <c r="U1154"/>
      <c r="V1154"/>
      <c r="W1154" s="138"/>
      <c r="X1154" s="138"/>
      <c r="Y1154"/>
      <c r="Z1154"/>
    </row>
    <row r="1155" spans="1:26" x14ac:dyDescent="0.2">
      <c r="A1155"/>
      <c r="B1155"/>
      <c r="C1155"/>
      <c r="D1155"/>
      <c r="E1155"/>
      <c r="F1155"/>
      <c r="G1155"/>
      <c r="H1155"/>
      <c r="I1155" s="138"/>
      <c r="J1155"/>
      <c r="K1155"/>
      <c r="L1155"/>
      <c r="M1155"/>
      <c r="N1155"/>
      <c r="O1155"/>
      <c r="P1155"/>
      <c r="Q1155"/>
      <c r="R1155"/>
      <c r="S1155"/>
      <c r="T1155"/>
      <c r="U1155"/>
      <c r="V1155"/>
      <c r="W1155" s="138"/>
      <c r="X1155" s="138"/>
      <c r="Y1155"/>
      <c r="Z1155"/>
    </row>
    <row r="1156" spans="1:26" x14ac:dyDescent="0.2">
      <c r="A1156"/>
      <c r="B1156"/>
      <c r="C1156"/>
      <c r="D1156"/>
      <c r="E1156"/>
      <c r="F1156"/>
      <c r="G1156"/>
      <c r="H1156"/>
      <c r="I1156" s="138"/>
      <c r="J1156"/>
      <c r="K1156"/>
      <c r="L1156"/>
      <c r="M1156"/>
      <c r="N1156"/>
      <c r="O1156"/>
      <c r="P1156"/>
      <c r="Q1156"/>
      <c r="R1156"/>
      <c r="S1156"/>
      <c r="T1156"/>
      <c r="U1156"/>
      <c r="V1156"/>
      <c r="W1156" s="138"/>
      <c r="X1156" s="138"/>
      <c r="Y1156"/>
      <c r="Z1156"/>
    </row>
    <row r="1157" spans="1:26" x14ac:dyDescent="0.2">
      <c r="A1157"/>
      <c r="B1157"/>
      <c r="C1157"/>
      <c r="D1157"/>
      <c r="E1157"/>
      <c r="F1157"/>
      <c r="G1157"/>
      <c r="H1157"/>
      <c r="I1157" s="138"/>
      <c r="J1157"/>
      <c r="K1157"/>
      <c r="L1157"/>
      <c r="M1157"/>
      <c r="N1157"/>
      <c r="O1157"/>
      <c r="P1157"/>
      <c r="Q1157"/>
      <c r="R1157"/>
      <c r="S1157"/>
      <c r="T1157"/>
      <c r="U1157"/>
      <c r="V1157"/>
      <c r="W1157" s="138"/>
      <c r="X1157" s="138"/>
      <c r="Y1157"/>
      <c r="Z1157"/>
    </row>
    <row r="1158" spans="1:26" x14ac:dyDescent="0.2">
      <c r="A1158"/>
      <c r="B1158"/>
      <c r="C1158"/>
      <c r="D1158"/>
      <c r="E1158"/>
      <c r="F1158"/>
      <c r="G1158"/>
      <c r="H1158"/>
      <c r="I1158" s="138"/>
      <c r="J1158"/>
      <c r="K1158"/>
      <c r="L1158"/>
      <c r="M1158"/>
      <c r="N1158"/>
      <c r="O1158"/>
      <c r="P1158"/>
      <c r="Q1158"/>
      <c r="R1158"/>
      <c r="S1158"/>
      <c r="T1158"/>
      <c r="U1158"/>
      <c r="V1158"/>
      <c r="W1158" s="138"/>
      <c r="X1158" s="138"/>
      <c r="Y1158"/>
      <c r="Z1158"/>
    </row>
    <row r="1159" spans="1:26" x14ac:dyDescent="0.2">
      <c r="A1159"/>
      <c r="B1159"/>
      <c r="C1159"/>
      <c r="D1159"/>
      <c r="E1159"/>
      <c r="F1159"/>
      <c r="G1159"/>
      <c r="H1159"/>
      <c r="I1159" s="138"/>
      <c r="J1159"/>
      <c r="K1159"/>
      <c r="L1159"/>
      <c r="M1159"/>
      <c r="N1159"/>
      <c r="O1159"/>
      <c r="P1159"/>
      <c r="Q1159"/>
      <c r="R1159"/>
      <c r="S1159"/>
      <c r="T1159"/>
      <c r="U1159"/>
      <c r="V1159"/>
      <c r="W1159" s="138"/>
      <c r="X1159" s="138"/>
      <c r="Y1159"/>
      <c r="Z1159"/>
    </row>
    <row r="1160" spans="1:26" x14ac:dyDescent="0.2">
      <c r="A1160"/>
      <c r="B1160"/>
      <c r="C1160"/>
      <c r="D1160"/>
      <c r="E1160"/>
      <c r="F1160"/>
      <c r="G1160"/>
      <c r="H1160"/>
      <c r="I1160" s="138"/>
      <c r="J1160"/>
      <c r="K1160"/>
      <c r="L1160"/>
      <c r="M1160"/>
      <c r="N1160"/>
      <c r="O1160"/>
      <c r="P1160"/>
      <c r="Q1160"/>
      <c r="R1160"/>
      <c r="S1160"/>
      <c r="T1160"/>
      <c r="U1160"/>
      <c r="V1160"/>
      <c r="W1160" s="138"/>
      <c r="X1160" s="138"/>
      <c r="Y1160"/>
      <c r="Z1160"/>
    </row>
    <row r="1161" spans="1:26" x14ac:dyDescent="0.2">
      <c r="A1161"/>
      <c r="B1161"/>
      <c r="C1161"/>
      <c r="D1161"/>
      <c r="E1161"/>
      <c r="F1161"/>
      <c r="G1161"/>
      <c r="H1161"/>
      <c r="I1161" s="138"/>
      <c r="J1161"/>
      <c r="K1161"/>
      <c r="L1161"/>
      <c r="M1161"/>
      <c r="N1161"/>
      <c r="O1161"/>
      <c r="P1161"/>
      <c r="Q1161"/>
      <c r="R1161"/>
      <c r="S1161"/>
      <c r="T1161"/>
      <c r="U1161"/>
      <c r="V1161"/>
      <c r="W1161" s="138"/>
      <c r="X1161" s="138"/>
      <c r="Y1161"/>
      <c r="Z1161"/>
    </row>
    <row r="1162" spans="1:26" x14ac:dyDescent="0.2">
      <c r="A1162"/>
      <c r="B1162"/>
      <c r="C1162"/>
      <c r="D1162"/>
      <c r="E1162"/>
      <c r="F1162"/>
      <c r="G1162"/>
      <c r="H1162"/>
      <c r="I1162" s="138"/>
      <c r="J1162"/>
      <c r="K1162"/>
      <c r="L1162"/>
      <c r="M1162"/>
      <c r="N1162"/>
      <c r="O1162"/>
      <c r="P1162"/>
      <c r="Q1162"/>
      <c r="R1162"/>
      <c r="S1162"/>
      <c r="T1162"/>
      <c r="U1162"/>
      <c r="V1162"/>
      <c r="W1162" s="138"/>
      <c r="X1162" s="138"/>
      <c r="Y1162"/>
      <c r="Z1162"/>
    </row>
    <row r="1163" spans="1:26" x14ac:dyDescent="0.2">
      <c r="A1163"/>
      <c r="B1163"/>
      <c r="C1163"/>
      <c r="D1163"/>
      <c r="E1163"/>
      <c r="F1163"/>
      <c r="G1163"/>
      <c r="H1163"/>
      <c r="I1163" s="138"/>
      <c r="J1163"/>
      <c r="K1163"/>
      <c r="L1163"/>
      <c r="M1163"/>
      <c r="N1163"/>
      <c r="O1163"/>
      <c r="P1163"/>
      <c r="Q1163"/>
      <c r="R1163"/>
      <c r="S1163"/>
      <c r="T1163"/>
      <c r="U1163"/>
      <c r="V1163"/>
      <c r="W1163" s="138"/>
      <c r="X1163" s="138"/>
      <c r="Y1163"/>
      <c r="Z1163"/>
    </row>
    <row r="1164" spans="1:26" x14ac:dyDescent="0.2">
      <c r="A1164"/>
      <c r="B1164"/>
      <c r="C1164"/>
      <c r="D1164"/>
      <c r="E1164"/>
      <c r="F1164"/>
      <c r="G1164"/>
      <c r="H1164"/>
      <c r="I1164" s="138"/>
      <c r="J1164"/>
      <c r="K1164"/>
      <c r="L1164"/>
      <c r="M1164"/>
      <c r="N1164"/>
      <c r="O1164"/>
      <c r="P1164"/>
      <c r="Q1164"/>
      <c r="R1164"/>
      <c r="S1164"/>
      <c r="T1164"/>
      <c r="U1164"/>
      <c r="V1164"/>
      <c r="W1164" s="138"/>
      <c r="X1164" s="138"/>
      <c r="Y1164"/>
      <c r="Z1164"/>
    </row>
    <row r="1165" spans="1:26" x14ac:dyDescent="0.2">
      <c r="A1165"/>
      <c r="B1165"/>
      <c r="C1165"/>
      <c r="D1165"/>
      <c r="E1165"/>
      <c r="F1165"/>
      <c r="G1165"/>
      <c r="H1165"/>
      <c r="I1165" s="138"/>
      <c r="J1165"/>
      <c r="K1165"/>
      <c r="L1165"/>
      <c r="M1165"/>
      <c r="N1165"/>
      <c r="O1165"/>
      <c r="P1165"/>
      <c r="Q1165"/>
      <c r="R1165"/>
      <c r="S1165"/>
      <c r="T1165"/>
      <c r="U1165"/>
      <c r="V1165"/>
      <c r="W1165" s="138"/>
      <c r="X1165" s="138"/>
      <c r="Y1165"/>
      <c r="Z1165"/>
    </row>
    <row r="1166" spans="1:26" x14ac:dyDescent="0.2">
      <c r="A1166"/>
      <c r="B1166"/>
      <c r="C1166"/>
      <c r="D1166"/>
      <c r="E1166"/>
      <c r="F1166"/>
      <c r="G1166"/>
      <c r="H1166"/>
      <c r="I1166" s="138"/>
      <c r="J1166"/>
      <c r="K1166"/>
      <c r="L1166"/>
      <c r="M1166"/>
      <c r="N1166"/>
      <c r="O1166"/>
      <c r="P1166"/>
      <c r="Q1166"/>
      <c r="R1166"/>
      <c r="S1166"/>
      <c r="T1166"/>
      <c r="U1166"/>
      <c r="V1166"/>
      <c r="W1166" s="138"/>
      <c r="X1166" s="138"/>
      <c r="Y1166"/>
      <c r="Z1166"/>
    </row>
    <row r="1167" spans="1:26" x14ac:dyDescent="0.2">
      <c r="A1167"/>
      <c r="B1167"/>
      <c r="C1167"/>
      <c r="D1167"/>
      <c r="E1167"/>
      <c r="F1167"/>
      <c r="G1167"/>
      <c r="H1167"/>
      <c r="I1167" s="138"/>
      <c r="J1167"/>
      <c r="K1167"/>
      <c r="L1167"/>
      <c r="M1167"/>
      <c r="N1167"/>
      <c r="O1167"/>
      <c r="P1167"/>
      <c r="Q1167"/>
      <c r="R1167"/>
      <c r="S1167"/>
      <c r="T1167"/>
      <c r="U1167"/>
      <c r="V1167"/>
      <c r="W1167" s="138"/>
      <c r="X1167" s="138"/>
      <c r="Y1167"/>
      <c r="Z1167"/>
    </row>
    <row r="1168" spans="1:26" x14ac:dyDescent="0.2">
      <c r="A1168"/>
      <c r="B1168"/>
      <c r="C1168"/>
      <c r="D1168"/>
      <c r="E1168"/>
      <c r="F1168"/>
      <c r="G1168"/>
      <c r="H1168"/>
      <c r="I1168" s="138"/>
      <c r="J1168"/>
      <c r="K1168"/>
      <c r="L1168"/>
      <c r="M1168"/>
      <c r="N1168"/>
      <c r="O1168"/>
      <c r="P1168"/>
      <c r="Q1168"/>
      <c r="R1168"/>
      <c r="S1168"/>
      <c r="T1168"/>
      <c r="U1168"/>
      <c r="V1168"/>
      <c r="W1168" s="138"/>
      <c r="X1168" s="138"/>
      <c r="Y1168"/>
      <c r="Z1168"/>
    </row>
    <row r="1169" spans="1:26" x14ac:dyDescent="0.2">
      <c r="A1169"/>
      <c r="B1169"/>
      <c r="C1169"/>
      <c r="D1169"/>
      <c r="E1169"/>
      <c r="F1169"/>
      <c r="G1169"/>
      <c r="H1169"/>
      <c r="I1169" s="138"/>
      <c r="J1169"/>
      <c r="K1169"/>
      <c r="L1169"/>
      <c r="M1169"/>
      <c r="N1169"/>
      <c r="O1169"/>
      <c r="P1169"/>
      <c r="Q1169"/>
      <c r="R1169"/>
      <c r="S1169"/>
      <c r="T1169"/>
      <c r="U1169"/>
      <c r="V1169"/>
      <c r="W1169" s="138"/>
      <c r="X1169" s="138"/>
      <c r="Y1169"/>
      <c r="Z1169"/>
    </row>
    <row r="1170" spans="1:26" x14ac:dyDescent="0.2">
      <c r="A1170"/>
      <c r="B1170"/>
      <c r="C1170"/>
      <c r="D1170"/>
      <c r="E1170"/>
      <c r="F1170"/>
      <c r="G1170"/>
      <c r="H1170"/>
      <c r="I1170" s="138"/>
      <c r="J1170"/>
      <c r="K1170"/>
      <c r="L1170"/>
      <c r="M1170"/>
      <c r="N1170"/>
      <c r="O1170"/>
      <c r="P1170"/>
      <c r="Q1170"/>
      <c r="R1170"/>
      <c r="S1170"/>
      <c r="T1170"/>
      <c r="U1170"/>
      <c r="V1170"/>
      <c r="W1170" s="138"/>
      <c r="X1170" s="138"/>
      <c r="Y1170"/>
      <c r="Z1170"/>
    </row>
    <row r="1171" spans="1:26" x14ac:dyDescent="0.2">
      <c r="A1171"/>
      <c r="B1171"/>
      <c r="C1171"/>
      <c r="D1171"/>
      <c r="E1171"/>
      <c r="F1171"/>
      <c r="G1171"/>
      <c r="H1171"/>
      <c r="I1171" s="138"/>
      <c r="J1171"/>
      <c r="K1171"/>
      <c r="L1171"/>
      <c r="M1171"/>
      <c r="N1171"/>
      <c r="O1171"/>
      <c r="P1171"/>
      <c r="Q1171"/>
      <c r="R1171"/>
      <c r="S1171"/>
      <c r="T1171"/>
      <c r="U1171"/>
      <c r="V1171"/>
      <c r="W1171" s="138"/>
      <c r="X1171" s="138"/>
      <c r="Y1171"/>
      <c r="Z1171"/>
    </row>
    <row r="1172" spans="1:26" x14ac:dyDescent="0.2">
      <c r="A1172"/>
      <c r="B1172"/>
      <c r="C1172"/>
      <c r="D1172"/>
      <c r="E1172"/>
      <c r="F1172"/>
      <c r="G1172"/>
      <c r="H1172"/>
      <c r="I1172" s="138"/>
      <c r="J1172"/>
      <c r="K1172"/>
      <c r="L1172"/>
      <c r="M1172"/>
      <c r="N1172"/>
      <c r="O1172"/>
      <c r="P1172"/>
      <c r="Q1172"/>
      <c r="R1172"/>
      <c r="S1172"/>
      <c r="T1172"/>
      <c r="U1172"/>
      <c r="V1172"/>
      <c r="W1172" s="138"/>
      <c r="X1172" s="138"/>
      <c r="Y1172"/>
      <c r="Z1172"/>
    </row>
    <row r="1173" spans="1:26" x14ac:dyDescent="0.2">
      <c r="A1173"/>
      <c r="B1173"/>
      <c r="C1173"/>
      <c r="D1173"/>
      <c r="E1173"/>
      <c r="F1173"/>
      <c r="G1173"/>
      <c r="H1173"/>
      <c r="I1173" s="138"/>
      <c r="J1173"/>
      <c r="K1173"/>
      <c r="L1173"/>
      <c r="M1173"/>
      <c r="N1173"/>
      <c r="O1173"/>
      <c r="P1173"/>
      <c r="Q1173"/>
      <c r="R1173"/>
      <c r="S1173"/>
      <c r="T1173"/>
      <c r="U1173"/>
      <c r="V1173"/>
      <c r="W1173" s="138"/>
      <c r="X1173" s="138"/>
      <c r="Y1173"/>
      <c r="Z1173"/>
    </row>
    <row r="1174" spans="1:26" x14ac:dyDescent="0.2">
      <c r="A1174"/>
      <c r="B1174"/>
      <c r="C1174"/>
      <c r="D1174"/>
      <c r="E1174"/>
      <c r="F1174"/>
      <c r="G1174"/>
      <c r="H1174"/>
      <c r="I1174" s="138"/>
      <c r="J1174"/>
      <c r="K1174"/>
      <c r="L1174"/>
      <c r="M1174"/>
      <c r="N1174"/>
      <c r="O1174"/>
      <c r="P1174"/>
      <c r="Q1174"/>
      <c r="R1174"/>
      <c r="S1174"/>
      <c r="T1174"/>
      <c r="U1174"/>
      <c r="V1174"/>
      <c r="W1174" s="138"/>
      <c r="X1174" s="138"/>
      <c r="Y1174"/>
      <c r="Z1174"/>
    </row>
    <row r="1175" spans="1:26" x14ac:dyDescent="0.2">
      <c r="A1175"/>
      <c r="B1175"/>
      <c r="C1175"/>
      <c r="D1175"/>
      <c r="E1175"/>
      <c r="F1175"/>
      <c r="G1175"/>
      <c r="H1175"/>
      <c r="I1175" s="138"/>
      <c r="J1175"/>
      <c r="K1175"/>
      <c r="L1175"/>
      <c r="M1175"/>
      <c r="N1175"/>
      <c r="O1175"/>
      <c r="P1175"/>
      <c r="Q1175"/>
      <c r="R1175"/>
      <c r="S1175"/>
      <c r="T1175"/>
      <c r="U1175"/>
      <c r="V1175"/>
      <c r="W1175" s="138"/>
      <c r="X1175" s="138"/>
      <c r="Y1175"/>
      <c r="Z1175"/>
    </row>
    <row r="1176" spans="1:26" x14ac:dyDescent="0.2">
      <c r="A1176"/>
      <c r="B1176"/>
      <c r="C1176"/>
      <c r="D1176"/>
      <c r="E1176"/>
      <c r="F1176"/>
      <c r="G1176"/>
      <c r="H1176"/>
      <c r="I1176" s="138"/>
      <c r="J1176"/>
      <c r="K1176"/>
      <c r="L1176"/>
      <c r="M1176"/>
      <c r="N1176"/>
      <c r="O1176"/>
      <c r="P1176"/>
      <c r="Q1176"/>
      <c r="R1176"/>
      <c r="S1176"/>
      <c r="T1176"/>
      <c r="U1176"/>
      <c r="V1176"/>
      <c r="W1176" s="138"/>
      <c r="X1176" s="138"/>
      <c r="Y1176"/>
      <c r="Z1176"/>
    </row>
    <row r="1177" spans="1:26" x14ac:dyDescent="0.2">
      <c r="A1177"/>
      <c r="B1177"/>
      <c r="C1177"/>
      <c r="D1177"/>
      <c r="E1177"/>
      <c r="F1177"/>
      <c r="G1177"/>
      <c r="H1177"/>
      <c r="I1177" s="138"/>
      <c r="J1177"/>
      <c r="K1177"/>
      <c r="L1177"/>
      <c r="M1177"/>
      <c r="N1177"/>
      <c r="O1177"/>
      <c r="P1177"/>
      <c r="Q1177"/>
      <c r="R1177"/>
      <c r="S1177"/>
      <c r="T1177"/>
      <c r="U1177"/>
      <c r="V1177"/>
      <c r="W1177" s="138"/>
      <c r="X1177" s="138"/>
      <c r="Y1177"/>
      <c r="Z1177"/>
    </row>
    <row r="1178" spans="1:26" x14ac:dyDescent="0.2">
      <c r="A1178"/>
      <c r="B1178"/>
      <c r="C1178"/>
      <c r="D1178"/>
      <c r="E1178"/>
      <c r="F1178"/>
      <c r="G1178"/>
      <c r="H1178"/>
      <c r="I1178" s="138"/>
      <c r="J1178"/>
      <c r="K1178"/>
      <c r="L1178"/>
      <c r="M1178"/>
      <c r="N1178"/>
      <c r="O1178"/>
      <c r="P1178"/>
      <c r="Q1178"/>
      <c r="R1178"/>
      <c r="S1178"/>
      <c r="T1178"/>
      <c r="U1178"/>
      <c r="V1178"/>
      <c r="W1178" s="138"/>
      <c r="X1178" s="138"/>
      <c r="Y1178"/>
      <c r="Z1178"/>
    </row>
    <row r="1179" spans="1:26" x14ac:dyDescent="0.2">
      <c r="A1179"/>
      <c r="B1179"/>
      <c r="C1179"/>
      <c r="D1179"/>
      <c r="E1179"/>
      <c r="F1179"/>
      <c r="G1179"/>
      <c r="H1179"/>
      <c r="I1179" s="138"/>
      <c r="J1179"/>
      <c r="K1179"/>
      <c r="L1179"/>
      <c r="M1179"/>
      <c r="N1179"/>
      <c r="O1179"/>
      <c r="P1179"/>
      <c r="Q1179"/>
      <c r="R1179"/>
      <c r="S1179"/>
      <c r="T1179"/>
      <c r="U1179"/>
      <c r="V1179"/>
      <c r="W1179" s="138"/>
      <c r="X1179" s="138"/>
      <c r="Y1179"/>
      <c r="Z1179"/>
    </row>
    <row r="1180" spans="1:26" x14ac:dyDescent="0.2">
      <c r="A1180"/>
      <c r="B1180"/>
      <c r="C1180"/>
      <c r="D1180"/>
      <c r="E1180"/>
      <c r="F1180"/>
      <c r="G1180"/>
      <c r="H1180"/>
      <c r="I1180" s="138"/>
      <c r="J1180"/>
      <c r="K1180"/>
      <c r="L1180"/>
      <c r="M1180"/>
      <c r="N1180"/>
      <c r="O1180"/>
      <c r="P1180"/>
      <c r="Q1180"/>
      <c r="R1180"/>
      <c r="S1180"/>
      <c r="T1180"/>
      <c r="U1180"/>
      <c r="V1180"/>
      <c r="W1180" s="138"/>
      <c r="X1180" s="138"/>
      <c r="Y1180"/>
      <c r="Z1180"/>
    </row>
    <row r="1181" spans="1:26" x14ac:dyDescent="0.2">
      <c r="A1181"/>
      <c r="B1181"/>
      <c r="C1181"/>
      <c r="D1181"/>
      <c r="E1181"/>
      <c r="F1181"/>
      <c r="G1181"/>
      <c r="H1181"/>
      <c r="I1181" s="138"/>
      <c r="J1181"/>
      <c r="K1181"/>
      <c r="L1181"/>
      <c r="M1181"/>
      <c r="N1181"/>
      <c r="O1181"/>
      <c r="P1181"/>
      <c r="Q1181"/>
      <c r="R1181"/>
      <c r="S1181"/>
      <c r="T1181"/>
      <c r="U1181"/>
      <c r="V1181"/>
      <c r="W1181" s="138"/>
      <c r="X1181" s="138"/>
      <c r="Y1181"/>
      <c r="Z1181"/>
    </row>
    <row r="1182" spans="1:26" x14ac:dyDescent="0.2">
      <c r="A1182"/>
      <c r="B1182"/>
      <c r="C1182"/>
      <c r="D1182"/>
      <c r="E1182"/>
      <c r="F1182"/>
      <c r="G1182"/>
      <c r="H1182"/>
      <c r="I1182" s="138"/>
      <c r="J1182"/>
      <c r="K1182"/>
      <c r="L1182"/>
      <c r="M1182"/>
      <c r="N1182"/>
      <c r="O1182"/>
      <c r="P1182"/>
      <c r="Q1182"/>
      <c r="R1182"/>
      <c r="S1182"/>
      <c r="T1182"/>
      <c r="U1182"/>
      <c r="V1182"/>
      <c r="W1182" s="138"/>
      <c r="X1182" s="138"/>
      <c r="Y1182"/>
      <c r="Z1182"/>
    </row>
    <row r="1183" spans="1:26" x14ac:dyDescent="0.2">
      <c r="A1183"/>
      <c r="B1183"/>
      <c r="C1183"/>
      <c r="D1183"/>
      <c r="E1183"/>
      <c r="F1183"/>
      <c r="G1183"/>
      <c r="H1183"/>
      <c r="I1183" s="138"/>
      <c r="J1183"/>
      <c r="K1183"/>
      <c r="L1183"/>
      <c r="M1183"/>
      <c r="N1183"/>
      <c r="O1183"/>
      <c r="P1183"/>
      <c r="Q1183"/>
      <c r="R1183"/>
      <c r="S1183"/>
      <c r="T1183"/>
      <c r="U1183"/>
      <c r="V1183"/>
      <c r="W1183" s="138"/>
      <c r="X1183" s="138"/>
      <c r="Y1183"/>
      <c r="Z1183"/>
    </row>
    <row r="1184" spans="1:26" x14ac:dyDescent="0.2">
      <c r="A1184"/>
      <c r="B1184"/>
      <c r="C1184"/>
      <c r="D1184"/>
      <c r="E1184"/>
      <c r="F1184"/>
      <c r="G1184"/>
      <c r="H1184"/>
      <c r="I1184" s="138"/>
      <c r="J1184"/>
      <c r="K1184"/>
      <c r="L1184"/>
      <c r="M1184"/>
      <c r="N1184"/>
      <c r="O1184"/>
      <c r="P1184"/>
      <c r="Q1184"/>
      <c r="R1184"/>
      <c r="S1184"/>
      <c r="T1184"/>
      <c r="U1184"/>
      <c r="V1184"/>
      <c r="W1184" s="138"/>
      <c r="X1184" s="138"/>
      <c r="Y1184"/>
      <c r="Z1184"/>
    </row>
    <row r="1185" spans="1:26" x14ac:dyDescent="0.2">
      <c r="A1185"/>
      <c r="B1185"/>
      <c r="C1185"/>
      <c r="D1185"/>
      <c r="E1185"/>
      <c r="F1185"/>
      <c r="G1185"/>
      <c r="H1185"/>
      <c r="I1185" s="138"/>
      <c r="J1185"/>
      <c r="K1185"/>
      <c r="L1185"/>
      <c r="M1185"/>
      <c r="N1185"/>
      <c r="O1185"/>
      <c r="P1185"/>
      <c r="Q1185"/>
      <c r="R1185"/>
      <c r="S1185"/>
      <c r="T1185"/>
      <c r="U1185"/>
      <c r="V1185"/>
      <c r="W1185" s="138"/>
      <c r="X1185" s="138"/>
      <c r="Y1185"/>
      <c r="Z1185"/>
    </row>
    <row r="1186" spans="1:26" x14ac:dyDescent="0.2">
      <c r="A1186"/>
      <c r="B1186"/>
      <c r="C1186"/>
      <c r="D1186"/>
      <c r="E1186"/>
      <c r="F1186"/>
      <c r="G1186"/>
      <c r="H1186"/>
      <c r="I1186" s="138"/>
      <c r="J1186"/>
      <c r="K1186"/>
      <c r="L1186"/>
      <c r="M1186"/>
      <c r="N1186"/>
      <c r="O1186"/>
      <c r="P1186"/>
      <c r="Q1186"/>
      <c r="R1186"/>
      <c r="S1186"/>
      <c r="T1186"/>
      <c r="U1186"/>
      <c r="V1186"/>
      <c r="W1186" s="138"/>
      <c r="X1186" s="138"/>
      <c r="Y1186"/>
      <c r="Z1186"/>
    </row>
    <row r="1187" spans="1:26" x14ac:dyDescent="0.2">
      <c r="A1187"/>
      <c r="B1187"/>
      <c r="C1187"/>
      <c r="D1187"/>
      <c r="E1187"/>
      <c r="F1187"/>
      <c r="G1187"/>
      <c r="H1187"/>
      <c r="I1187" s="138"/>
      <c r="J1187"/>
      <c r="K1187"/>
      <c r="L1187"/>
      <c r="M1187"/>
      <c r="N1187"/>
      <c r="O1187"/>
      <c r="P1187"/>
      <c r="Q1187"/>
      <c r="R1187"/>
      <c r="S1187"/>
      <c r="T1187"/>
      <c r="U1187"/>
      <c r="V1187"/>
      <c r="W1187" s="138"/>
      <c r="X1187" s="138"/>
      <c r="Y1187"/>
      <c r="Z1187"/>
    </row>
    <row r="1188" spans="1:26" x14ac:dyDescent="0.2">
      <c r="A1188"/>
      <c r="B1188"/>
      <c r="C1188"/>
      <c r="D1188"/>
      <c r="E1188"/>
      <c r="F1188"/>
      <c r="G1188"/>
      <c r="H1188"/>
      <c r="I1188" s="138"/>
      <c r="J1188"/>
      <c r="K1188"/>
      <c r="L1188"/>
      <c r="M1188"/>
      <c r="N1188"/>
      <c r="O1188"/>
      <c r="P1188"/>
      <c r="Q1188"/>
      <c r="R1188"/>
      <c r="S1188"/>
      <c r="T1188"/>
      <c r="U1188"/>
      <c r="V1188"/>
      <c r="W1188" s="138"/>
      <c r="X1188" s="138"/>
      <c r="Y1188"/>
      <c r="Z1188"/>
    </row>
    <row r="1189" spans="1:26" x14ac:dyDescent="0.2">
      <c r="A1189"/>
      <c r="B1189"/>
      <c r="C1189"/>
      <c r="D1189"/>
      <c r="E1189"/>
      <c r="F1189"/>
      <c r="G1189"/>
      <c r="H1189"/>
      <c r="I1189" s="138"/>
      <c r="J1189"/>
      <c r="K1189"/>
      <c r="L1189"/>
      <c r="M1189"/>
      <c r="N1189"/>
      <c r="O1189"/>
      <c r="P1189"/>
      <c r="Q1189"/>
      <c r="R1189"/>
      <c r="S1189"/>
      <c r="T1189"/>
      <c r="U1189"/>
      <c r="V1189"/>
      <c r="W1189" s="138"/>
      <c r="X1189" s="138"/>
      <c r="Y1189"/>
      <c r="Z1189"/>
    </row>
    <row r="1190" spans="1:26" x14ac:dyDescent="0.2">
      <c r="A1190"/>
      <c r="B1190"/>
      <c r="C1190"/>
      <c r="D1190"/>
      <c r="E1190"/>
      <c r="F1190"/>
      <c r="G1190"/>
      <c r="H1190"/>
      <c r="I1190" s="138"/>
      <c r="J1190"/>
      <c r="K1190"/>
      <c r="L1190"/>
      <c r="M1190"/>
      <c r="N1190"/>
      <c r="O1190"/>
      <c r="P1190"/>
      <c r="Q1190"/>
      <c r="R1190"/>
      <c r="S1190"/>
      <c r="T1190"/>
      <c r="U1190"/>
      <c r="V1190"/>
      <c r="W1190" s="138"/>
      <c r="X1190" s="138"/>
      <c r="Y1190"/>
      <c r="Z1190"/>
    </row>
    <row r="1191" spans="1:26" x14ac:dyDescent="0.2">
      <c r="A1191"/>
      <c r="B1191"/>
      <c r="C1191"/>
      <c r="D1191"/>
      <c r="E1191"/>
      <c r="F1191"/>
      <c r="G1191"/>
      <c r="H1191"/>
      <c r="I1191" s="138"/>
      <c r="J1191"/>
      <c r="K1191"/>
      <c r="L1191"/>
      <c r="M1191"/>
      <c r="N1191"/>
      <c r="O1191"/>
      <c r="P1191"/>
      <c r="Q1191"/>
      <c r="R1191"/>
      <c r="S1191"/>
      <c r="T1191"/>
      <c r="U1191"/>
      <c r="V1191"/>
      <c r="W1191" s="138"/>
      <c r="X1191" s="138"/>
      <c r="Y1191"/>
      <c r="Z1191"/>
    </row>
    <row r="1192" spans="1:26" x14ac:dyDescent="0.2">
      <c r="A1192"/>
      <c r="B1192"/>
      <c r="C1192"/>
      <c r="D1192"/>
      <c r="E1192"/>
      <c r="F1192"/>
      <c r="G1192"/>
      <c r="H1192"/>
      <c r="I1192" s="138"/>
      <c r="J1192"/>
      <c r="K1192"/>
      <c r="L1192"/>
      <c r="M1192"/>
      <c r="N1192"/>
      <c r="O1192"/>
      <c r="P1192"/>
      <c r="Q1192"/>
      <c r="R1192"/>
      <c r="S1192"/>
      <c r="T1192"/>
      <c r="U1192"/>
      <c r="V1192"/>
      <c r="W1192" s="138"/>
      <c r="X1192" s="138"/>
      <c r="Y1192"/>
      <c r="Z1192"/>
    </row>
    <row r="1193" spans="1:26" x14ac:dyDescent="0.2">
      <c r="A1193"/>
      <c r="B1193"/>
      <c r="C1193"/>
      <c r="D1193"/>
      <c r="E1193"/>
      <c r="F1193"/>
      <c r="G1193"/>
      <c r="H1193"/>
      <c r="I1193" s="138"/>
      <c r="J1193"/>
      <c r="K1193"/>
      <c r="L1193"/>
      <c r="M1193"/>
      <c r="N1193"/>
      <c r="O1193"/>
      <c r="P1193"/>
      <c r="Q1193"/>
      <c r="R1193"/>
      <c r="S1193"/>
      <c r="T1193"/>
      <c r="U1193"/>
      <c r="V1193"/>
      <c r="W1193" s="138"/>
      <c r="X1193" s="138"/>
      <c r="Y1193"/>
      <c r="Z1193"/>
    </row>
    <row r="1194" spans="1:26" x14ac:dyDescent="0.2">
      <c r="A1194"/>
      <c r="B1194"/>
      <c r="C1194"/>
      <c r="D1194"/>
      <c r="E1194"/>
      <c r="F1194"/>
      <c r="G1194"/>
      <c r="H1194"/>
      <c r="I1194" s="138"/>
      <c r="J1194"/>
      <c r="K1194"/>
      <c r="L1194"/>
      <c r="M1194"/>
      <c r="N1194"/>
      <c r="O1194"/>
      <c r="P1194"/>
      <c r="Q1194"/>
      <c r="R1194"/>
      <c r="S1194"/>
      <c r="T1194"/>
      <c r="U1194"/>
      <c r="V1194"/>
      <c r="W1194" s="138"/>
      <c r="X1194" s="138"/>
      <c r="Y1194"/>
      <c r="Z1194"/>
    </row>
    <row r="1195" spans="1:26" x14ac:dyDescent="0.2">
      <c r="A1195"/>
      <c r="B1195"/>
      <c r="C1195"/>
      <c r="D1195"/>
      <c r="E1195"/>
      <c r="F1195"/>
      <c r="G1195"/>
      <c r="H1195"/>
      <c r="I1195" s="138"/>
      <c r="J1195"/>
      <c r="K1195"/>
      <c r="L1195"/>
      <c r="M1195"/>
      <c r="N1195"/>
      <c r="O1195"/>
      <c r="P1195"/>
      <c r="Q1195"/>
      <c r="R1195"/>
      <c r="S1195"/>
      <c r="T1195"/>
      <c r="U1195"/>
      <c r="V1195"/>
      <c r="W1195" s="138"/>
      <c r="X1195" s="138"/>
      <c r="Y1195"/>
      <c r="Z1195"/>
    </row>
    <row r="1196" spans="1:26" x14ac:dyDescent="0.2">
      <c r="A1196"/>
      <c r="B1196"/>
      <c r="C1196"/>
      <c r="D1196"/>
      <c r="E1196"/>
      <c r="F1196"/>
      <c r="G1196"/>
      <c r="H1196"/>
      <c r="I1196" s="138"/>
      <c r="J1196"/>
      <c r="K1196"/>
      <c r="L1196"/>
      <c r="M1196"/>
      <c r="N1196"/>
      <c r="O1196"/>
      <c r="P1196"/>
      <c r="Q1196"/>
      <c r="R1196"/>
      <c r="S1196"/>
      <c r="T1196"/>
      <c r="U1196"/>
      <c r="V1196"/>
      <c r="W1196" s="138"/>
      <c r="X1196" s="138"/>
      <c r="Y1196"/>
      <c r="Z1196"/>
    </row>
    <row r="1197" spans="1:26" x14ac:dyDescent="0.2">
      <c r="A1197"/>
      <c r="B1197"/>
      <c r="C1197"/>
      <c r="D1197"/>
      <c r="E1197"/>
      <c r="F1197"/>
      <c r="G1197"/>
      <c r="H1197"/>
      <c r="I1197" s="138"/>
      <c r="J1197"/>
      <c r="K1197"/>
      <c r="L1197"/>
      <c r="M1197"/>
      <c r="N1197"/>
      <c r="O1197"/>
      <c r="P1197"/>
      <c r="Q1197"/>
      <c r="R1197"/>
      <c r="S1197"/>
      <c r="T1197"/>
      <c r="U1197"/>
      <c r="V1197"/>
      <c r="W1197" s="138"/>
      <c r="X1197" s="138"/>
      <c r="Y1197"/>
      <c r="Z1197"/>
    </row>
    <row r="1198" spans="1:26" x14ac:dyDescent="0.2">
      <c r="A1198"/>
      <c r="B1198"/>
      <c r="C1198"/>
      <c r="D1198"/>
      <c r="E1198"/>
      <c r="F1198"/>
      <c r="G1198"/>
      <c r="H1198"/>
      <c r="I1198" s="138"/>
      <c r="J1198"/>
      <c r="K1198"/>
      <c r="L1198"/>
      <c r="M1198"/>
      <c r="N1198"/>
      <c r="O1198"/>
      <c r="P1198"/>
      <c r="Q1198"/>
      <c r="R1198"/>
      <c r="S1198"/>
      <c r="T1198"/>
      <c r="U1198"/>
      <c r="V1198"/>
      <c r="W1198" s="138"/>
      <c r="X1198" s="138"/>
      <c r="Y1198"/>
      <c r="Z1198"/>
    </row>
    <row r="1199" spans="1:26" x14ac:dyDescent="0.2">
      <c r="A1199"/>
      <c r="B1199"/>
      <c r="C1199"/>
      <c r="D1199"/>
      <c r="E1199"/>
      <c r="F1199"/>
      <c r="G1199"/>
      <c r="H1199"/>
      <c r="I1199" s="138"/>
      <c r="J1199"/>
      <c r="K1199"/>
      <c r="L1199"/>
      <c r="M1199"/>
      <c r="N1199"/>
      <c r="O1199"/>
      <c r="P1199"/>
      <c r="Q1199"/>
      <c r="R1199"/>
      <c r="S1199"/>
      <c r="T1199"/>
      <c r="U1199"/>
      <c r="V1199"/>
      <c r="W1199" s="138"/>
      <c r="X1199" s="138"/>
      <c r="Y1199"/>
      <c r="Z1199"/>
    </row>
    <row r="1200" spans="1:26" x14ac:dyDescent="0.2">
      <c r="A1200"/>
      <c r="B1200"/>
      <c r="C1200"/>
      <c r="D1200"/>
      <c r="E1200"/>
      <c r="F1200"/>
      <c r="G1200"/>
      <c r="H1200"/>
      <c r="I1200" s="138"/>
      <c r="J1200"/>
      <c r="K1200"/>
      <c r="L1200"/>
      <c r="M1200"/>
      <c r="N1200"/>
      <c r="O1200"/>
      <c r="P1200"/>
      <c r="Q1200"/>
      <c r="R1200"/>
      <c r="S1200"/>
      <c r="T1200"/>
      <c r="U1200"/>
      <c r="V1200"/>
      <c r="W1200" s="138"/>
      <c r="X1200" s="138"/>
      <c r="Y1200"/>
      <c r="Z1200"/>
    </row>
    <row r="1201" spans="1:26" x14ac:dyDescent="0.2">
      <c r="A1201"/>
      <c r="B1201"/>
      <c r="C1201"/>
      <c r="D1201"/>
      <c r="E1201"/>
      <c r="F1201"/>
      <c r="G1201"/>
      <c r="H1201"/>
      <c r="I1201" s="138"/>
      <c r="J1201"/>
      <c r="K1201"/>
      <c r="L1201"/>
      <c r="M1201"/>
      <c r="N1201"/>
      <c r="O1201"/>
      <c r="P1201"/>
      <c r="Q1201"/>
      <c r="R1201"/>
      <c r="S1201"/>
      <c r="T1201"/>
      <c r="U1201"/>
      <c r="V1201"/>
      <c r="W1201" s="138"/>
      <c r="X1201" s="138"/>
      <c r="Y1201"/>
      <c r="Z1201"/>
    </row>
    <row r="1202" spans="1:26" x14ac:dyDescent="0.2">
      <c r="A1202"/>
      <c r="B1202"/>
      <c r="C1202"/>
      <c r="D1202"/>
      <c r="E1202"/>
      <c r="F1202"/>
      <c r="G1202"/>
      <c r="H1202"/>
      <c r="I1202" s="138"/>
      <c r="J1202"/>
      <c r="K1202"/>
      <c r="L1202"/>
      <c r="M1202"/>
      <c r="N1202"/>
      <c r="O1202"/>
      <c r="P1202"/>
      <c r="Q1202"/>
      <c r="R1202"/>
      <c r="S1202"/>
      <c r="T1202"/>
      <c r="U1202"/>
      <c r="V1202"/>
      <c r="W1202" s="138"/>
      <c r="X1202" s="138"/>
      <c r="Y1202"/>
      <c r="Z1202"/>
    </row>
    <row r="1203" spans="1:26" x14ac:dyDescent="0.2">
      <c r="A1203"/>
      <c r="B1203"/>
      <c r="C1203"/>
      <c r="D1203"/>
      <c r="E1203"/>
      <c r="F1203"/>
      <c r="G1203"/>
      <c r="H1203"/>
      <c r="I1203" s="138"/>
      <c r="J1203"/>
      <c r="K1203"/>
      <c r="L1203"/>
      <c r="M1203"/>
      <c r="N1203"/>
      <c r="O1203"/>
      <c r="P1203"/>
      <c r="Q1203"/>
      <c r="R1203"/>
      <c r="S1203"/>
      <c r="T1203"/>
      <c r="U1203"/>
      <c r="V1203"/>
      <c r="W1203" s="138"/>
      <c r="X1203" s="138"/>
      <c r="Y1203"/>
      <c r="Z1203"/>
    </row>
    <row r="1204" spans="1:26" x14ac:dyDescent="0.2">
      <c r="A1204"/>
      <c r="B1204"/>
      <c r="C1204"/>
      <c r="D1204"/>
      <c r="E1204"/>
      <c r="F1204"/>
      <c r="G1204"/>
      <c r="H1204"/>
      <c r="I1204" s="138"/>
      <c r="J1204"/>
      <c r="K1204"/>
      <c r="L1204"/>
      <c r="M1204"/>
      <c r="N1204"/>
      <c r="O1204"/>
      <c r="P1204"/>
      <c r="Q1204"/>
      <c r="R1204"/>
      <c r="S1204"/>
      <c r="T1204"/>
      <c r="U1204"/>
      <c r="V1204"/>
      <c r="W1204" s="138"/>
      <c r="X1204" s="138"/>
      <c r="Y1204"/>
      <c r="Z1204"/>
    </row>
    <row r="1205" spans="1:26" x14ac:dyDescent="0.2">
      <c r="A1205"/>
      <c r="B1205"/>
      <c r="C1205"/>
      <c r="D1205"/>
      <c r="E1205"/>
      <c r="F1205"/>
      <c r="G1205"/>
      <c r="H1205"/>
      <c r="I1205" s="138"/>
      <c r="J1205"/>
      <c r="K1205"/>
      <c r="L1205"/>
      <c r="M1205"/>
      <c r="N1205"/>
      <c r="O1205"/>
      <c r="P1205"/>
      <c r="Q1205"/>
      <c r="R1205"/>
      <c r="S1205"/>
      <c r="T1205"/>
      <c r="U1205"/>
      <c r="V1205"/>
      <c r="W1205" s="138"/>
      <c r="X1205" s="138"/>
      <c r="Y1205"/>
      <c r="Z1205"/>
    </row>
    <row r="1206" spans="1:26" x14ac:dyDescent="0.2">
      <c r="A1206"/>
      <c r="B1206"/>
      <c r="C1206"/>
      <c r="D1206"/>
      <c r="E1206"/>
      <c r="F1206"/>
      <c r="G1206"/>
      <c r="H1206"/>
      <c r="I1206" s="138"/>
      <c r="J1206"/>
      <c r="K1206"/>
      <c r="L1206"/>
      <c r="M1206"/>
      <c r="N1206"/>
      <c r="O1206"/>
      <c r="P1206"/>
      <c r="Q1206"/>
      <c r="R1206"/>
      <c r="S1206"/>
      <c r="T1206"/>
      <c r="U1206"/>
      <c r="V1206"/>
      <c r="W1206" s="138"/>
      <c r="X1206" s="138"/>
      <c r="Y1206"/>
      <c r="Z1206"/>
    </row>
    <row r="1207" spans="1:26" x14ac:dyDescent="0.2">
      <c r="A1207"/>
      <c r="B1207"/>
      <c r="C1207"/>
      <c r="D1207"/>
      <c r="E1207"/>
      <c r="F1207"/>
      <c r="G1207"/>
      <c r="H1207"/>
      <c r="I1207" s="138"/>
      <c r="J1207"/>
      <c r="K1207"/>
      <c r="L1207"/>
      <c r="M1207"/>
      <c r="N1207"/>
      <c r="O1207"/>
      <c r="P1207"/>
      <c r="Q1207"/>
      <c r="R1207"/>
      <c r="S1207"/>
      <c r="T1207"/>
      <c r="U1207"/>
      <c r="V1207"/>
      <c r="W1207" s="138"/>
      <c r="X1207" s="138"/>
      <c r="Y1207"/>
      <c r="Z1207"/>
    </row>
    <row r="1208" spans="1:26" x14ac:dyDescent="0.2">
      <c r="A1208"/>
      <c r="B1208"/>
      <c r="C1208"/>
      <c r="D1208"/>
      <c r="E1208"/>
      <c r="F1208"/>
      <c r="G1208"/>
      <c r="H1208"/>
      <c r="I1208" s="138"/>
      <c r="J1208"/>
      <c r="K1208"/>
      <c r="L1208"/>
      <c r="M1208"/>
      <c r="N1208"/>
      <c r="O1208"/>
      <c r="P1208"/>
      <c r="Q1208"/>
      <c r="R1208"/>
      <c r="S1208"/>
      <c r="T1208"/>
      <c r="U1208"/>
      <c r="V1208"/>
      <c r="W1208" s="138"/>
      <c r="X1208" s="138"/>
      <c r="Y1208"/>
      <c r="Z1208"/>
    </row>
    <row r="1209" spans="1:26" x14ac:dyDescent="0.2">
      <c r="A1209"/>
      <c r="B1209"/>
      <c r="C1209"/>
      <c r="D1209"/>
      <c r="E1209"/>
      <c r="F1209"/>
      <c r="G1209"/>
      <c r="H1209"/>
      <c r="I1209" s="138"/>
      <c r="J1209"/>
      <c r="K1209"/>
      <c r="L1209"/>
      <c r="M1209"/>
      <c r="N1209"/>
      <c r="O1209"/>
      <c r="P1209"/>
      <c r="Q1209"/>
      <c r="R1209"/>
      <c r="S1209"/>
      <c r="T1209"/>
      <c r="U1209"/>
      <c r="V1209"/>
      <c r="W1209" s="138"/>
      <c r="X1209" s="138"/>
      <c r="Y1209"/>
      <c r="Z1209"/>
    </row>
    <row r="1210" spans="1:26" x14ac:dyDescent="0.2">
      <c r="A1210"/>
      <c r="B1210"/>
      <c r="C1210"/>
      <c r="D1210"/>
      <c r="E1210"/>
      <c r="F1210"/>
      <c r="G1210"/>
      <c r="H1210"/>
      <c r="I1210" s="138"/>
      <c r="J1210"/>
      <c r="K1210"/>
      <c r="L1210"/>
      <c r="M1210"/>
      <c r="N1210"/>
      <c r="O1210"/>
      <c r="P1210"/>
      <c r="Q1210"/>
      <c r="R1210"/>
      <c r="S1210"/>
      <c r="T1210"/>
      <c r="U1210"/>
      <c r="V1210"/>
      <c r="W1210" s="138"/>
      <c r="X1210" s="138"/>
      <c r="Y1210"/>
      <c r="Z1210"/>
    </row>
    <row r="1211" spans="1:26" x14ac:dyDescent="0.2">
      <c r="A1211"/>
      <c r="B1211"/>
      <c r="C1211"/>
      <c r="D1211"/>
      <c r="E1211"/>
      <c r="F1211"/>
      <c r="G1211"/>
      <c r="H1211"/>
      <c r="I1211" s="138"/>
      <c r="J1211"/>
      <c r="K1211"/>
      <c r="L1211"/>
      <c r="M1211"/>
      <c r="N1211"/>
      <c r="O1211"/>
      <c r="P1211"/>
      <c r="Q1211"/>
      <c r="R1211"/>
      <c r="S1211"/>
      <c r="T1211"/>
      <c r="U1211"/>
      <c r="V1211"/>
      <c r="W1211" s="138"/>
      <c r="X1211" s="138"/>
      <c r="Y1211"/>
      <c r="Z1211"/>
    </row>
    <row r="1212" spans="1:26" x14ac:dyDescent="0.2">
      <c r="A1212"/>
      <c r="B1212"/>
      <c r="C1212"/>
      <c r="D1212"/>
      <c r="E1212"/>
      <c r="F1212"/>
      <c r="G1212"/>
      <c r="H1212"/>
      <c r="I1212" s="138"/>
      <c r="J1212"/>
      <c r="K1212"/>
      <c r="L1212"/>
      <c r="M1212"/>
      <c r="N1212"/>
      <c r="O1212"/>
      <c r="P1212"/>
      <c r="Q1212"/>
      <c r="R1212"/>
      <c r="S1212"/>
      <c r="T1212"/>
      <c r="U1212"/>
      <c r="V1212"/>
      <c r="W1212" s="138"/>
      <c r="X1212" s="138"/>
      <c r="Y1212"/>
      <c r="Z1212"/>
    </row>
    <row r="1213" spans="1:26" x14ac:dyDescent="0.2">
      <c r="A1213"/>
      <c r="B1213"/>
      <c r="C1213"/>
      <c r="D1213"/>
      <c r="E1213"/>
      <c r="F1213"/>
      <c r="G1213"/>
      <c r="H1213"/>
      <c r="I1213" s="138"/>
      <c r="J1213"/>
      <c r="K1213"/>
      <c r="L1213"/>
      <c r="M1213"/>
      <c r="N1213"/>
      <c r="O1213"/>
      <c r="P1213"/>
      <c r="Q1213"/>
      <c r="R1213"/>
      <c r="S1213"/>
      <c r="T1213"/>
      <c r="U1213"/>
      <c r="V1213"/>
      <c r="W1213" s="138"/>
      <c r="X1213" s="138"/>
      <c r="Y1213"/>
      <c r="Z1213"/>
    </row>
    <row r="1214" spans="1:26" x14ac:dyDescent="0.2">
      <c r="A1214"/>
      <c r="B1214"/>
      <c r="C1214"/>
      <c r="D1214"/>
      <c r="E1214"/>
      <c r="F1214"/>
      <c r="G1214"/>
      <c r="H1214"/>
      <c r="I1214" s="138"/>
      <c r="J1214"/>
      <c r="K1214"/>
      <c r="L1214"/>
      <c r="M1214"/>
      <c r="N1214"/>
      <c r="O1214"/>
      <c r="P1214"/>
      <c r="Q1214"/>
      <c r="R1214"/>
      <c r="S1214"/>
      <c r="T1214"/>
      <c r="U1214"/>
      <c r="V1214"/>
      <c r="W1214" s="138"/>
      <c r="X1214" s="138"/>
      <c r="Y1214"/>
      <c r="Z1214"/>
    </row>
    <row r="1215" spans="1:26" x14ac:dyDescent="0.2">
      <c r="A1215"/>
      <c r="B1215"/>
      <c r="C1215"/>
      <c r="D1215"/>
      <c r="E1215"/>
      <c r="F1215"/>
      <c r="G1215"/>
      <c r="H1215"/>
      <c r="I1215" s="138"/>
      <c r="J1215"/>
      <c r="K1215"/>
      <c r="L1215"/>
      <c r="M1215"/>
      <c r="N1215"/>
      <c r="O1215"/>
      <c r="P1215"/>
      <c r="Q1215"/>
      <c r="R1215"/>
      <c r="S1215"/>
      <c r="T1215"/>
      <c r="U1215"/>
      <c r="V1215"/>
      <c r="W1215" s="138"/>
      <c r="X1215" s="138"/>
      <c r="Y1215"/>
      <c r="Z1215"/>
    </row>
    <row r="1216" spans="1:26" x14ac:dyDescent="0.2">
      <c r="A1216"/>
      <c r="B1216"/>
      <c r="C1216"/>
      <c r="D1216"/>
      <c r="E1216"/>
      <c r="F1216"/>
      <c r="G1216"/>
      <c r="H1216"/>
      <c r="I1216" s="138"/>
      <c r="J1216"/>
      <c r="K1216"/>
      <c r="L1216"/>
      <c r="M1216"/>
      <c r="N1216"/>
      <c r="O1216"/>
      <c r="P1216"/>
      <c r="Q1216"/>
      <c r="R1216"/>
      <c r="S1216"/>
      <c r="T1216"/>
      <c r="U1216"/>
      <c r="V1216"/>
      <c r="W1216" s="138"/>
      <c r="X1216" s="138"/>
      <c r="Y1216"/>
      <c r="Z1216"/>
    </row>
    <row r="1217" spans="1:26" x14ac:dyDescent="0.2">
      <c r="A1217"/>
      <c r="B1217"/>
      <c r="C1217"/>
      <c r="D1217"/>
      <c r="E1217"/>
      <c r="F1217"/>
      <c r="G1217"/>
      <c r="H1217"/>
      <c r="I1217" s="138"/>
      <c r="J1217"/>
      <c r="K1217"/>
      <c r="L1217"/>
      <c r="M1217"/>
      <c r="N1217"/>
      <c r="O1217"/>
      <c r="P1217"/>
      <c r="Q1217"/>
      <c r="R1217"/>
      <c r="S1217"/>
      <c r="T1217"/>
      <c r="U1217"/>
      <c r="V1217"/>
      <c r="W1217" s="138"/>
      <c r="X1217" s="138"/>
      <c r="Y1217"/>
      <c r="Z1217"/>
    </row>
    <row r="1218" spans="1:26" x14ac:dyDescent="0.2">
      <c r="A1218"/>
      <c r="B1218"/>
      <c r="C1218"/>
      <c r="D1218"/>
      <c r="E1218"/>
      <c r="F1218"/>
      <c r="G1218"/>
      <c r="H1218"/>
      <c r="I1218" s="138"/>
      <c r="J1218"/>
      <c r="K1218"/>
      <c r="L1218"/>
      <c r="M1218"/>
      <c r="N1218"/>
      <c r="O1218"/>
      <c r="P1218"/>
      <c r="Q1218"/>
      <c r="R1218"/>
      <c r="S1218"/>
      <c r="T1218"/>
      <c r="U1218"/>
      <c r="V1218"/>
      <c r="W1218" s="138"/>
      <c r="X1218" s="138"/>
      <c r="Y1218"/>
      <c r="Z1218"/>
    </row>
    <row r="1219" spans="1:26" x14ac:dyDescent="0.2">
      <c r="A1219"/>
      <c r="B1219"/>
      <c r="C1219"/>
      <c r="D1219"/>
      <c r="E1219"/>
      <c r="F1219"/>
      <c r="G1219"/>
      <c r="H1219"/>
      <c r="I1219" s="138"/>
      <c r="J1219"/>
      <c r="K1219"/>
      <c r="L1219"/>
      <c r="M1219"/>
      <c r="N1219"/>
      <c r="O1219"/>
      <c r="P1219"/>
      <c r="Q1219"/>
      <c r="R1219"/>
      <c r="S1219"/>
      <c r="T1219"/>
      <c r="U1219"/>
      <c r="V1219"/>
      <c r="W1219" s="138"/>
      <c r="X1219" s="138"/>
      <c r="Y1219"/>
      <c r="Z1219"/>
    </row>
    <row r="1220" spans="1:26" x14ac:dyDescent="0.2">
      <c r="A1220"/>
      <c r="B1220"/>
      <c r="C1220"/>
      <c r="D1220"/>
      <c r="E1220"/>
      <c r="F1220"/>
      <c r="G1220"/>
      <c r="H1220"/>
      <c r="I1220" s="138"/>
      <c r="J1220"/>
      <c r="K1220"/>
      <c r="L1220"/>
      <c r="M1220"/>
      <c r="N1220"/>
      <c r="O1220"/>
      <c r="P1220"/>
      <c r="Q1220"/>
      <c r="R1220"/>
      <c r="S1220"/>
      <c r="T1220"/>
      <c r="U1220"/>
      <c r="V1220"/>
      <c r="W1220" s="138"/>
      <c r="X1220" s="138"/>
      <c r="Y1220"/>
      <c r="Z1220"/>
    </row>
    <row r="1221" spans="1:26" x14ac:dyDescent="0.2">
      <c r="A1221"/>
      <c r="B1221"/>
      <c r="C1221"/>
      <c r="D1221"/>
      <c r="E1221"/>
      <c r="F1221"/>
      <c r="G1221"/>
      <c r="H1221"/>
      <c r="I1221" s="138"/>
      <c r="J1221"/>
      <c r="K1221"/>
      <c r="L1221"/>
      <c r="M1221"/>
      <c r="N1221"/>
      <c r="O1221"/>
      <c r="P1221"/>
      <c r="Q1221"/>
      <c r="R1221"/>
      <c r="S1221"/>
      <c r="T1221"/>
      <c r="U1221"/>
      <c r="V1221"/>
      <c r="W1221" s="138"/>
      <c r="X1221" s="138"/>
      <c r="Y1221"/>
      <c r="Z1221"/>
    </row>
    <row r="1222" spans="1:26" x14ac:dyDescent="0.2">
      <c r="A1222"/>
      <c r="B1222"/>
      <c r="C1222"/>
      <c r="D1222"/>
      <c r="E1222"/>
      <c r="F1222"/>
      <c r="G1222"/>
      <c r="H1222"/>
      <c r="I1222" s="138"/>
      <c r="J1222"/>
      <c r="K1222"/>
      <c r="L1222"/>
      <c r="M1222"/>
      <c r="N1222"/>
      <c r="O1222"/>
      <c r="P1222"/>
      <c r="Q1222"/>
      <c r="R1222"/>
      <c r="S1222"/>
      <c r="T1222"/>
      <c r="U1222"/>
      <c r="V1222"/>
      <c r="W1222" s="138"/>
      <c r="X1222" s="138"/>
      <c r="Y1222"/>
      <c r="Z1222"/>
    </row>
    <row r="1223" spans="1:26" x14ac:dyDescent="0.2">
      <c r="A1223"/>
      <c r="B1223"/>
      <c r="C1223"/>
      <c r="D1223"/>
      <c r="E1223"/>
      <c r="F1223"/>
      <c r="G1223"/>
      <c r="H1223"/>
      <c r="I1223" s="138"/>
      <c r="J1223"/>
      <c r="K1223"/>
      <c r="L1223"/>
      <c r="M1223"/>
      <c r="N1223"/>
      <c r="O1223"/>
      <c r="P1223"/>
      <c r="Q1223"/>
      <c r="R1223"/>
      <c r="S1223"/>
      <c r="T1223"/>
      <c r="U1223"/>
      <c r="V1223"/>
      <c r="W1223" s="138"/>
      <c r="X1223" s="138"/>
      <c r="Y1223"/>
      <c r="Z1223"/>
    </row>
    <row r="1224" spans="1:26" x14ac:dyDescent="0.2">
      <c r="A1224"/>
      <c r="B1224"/>
      <c r="C1224"/>
      <c r="D1224"/>
      <c r="E1224"/>
      <c r="F1224"/>
      <c r="G1224"/>
      <c r="H1224"/>
      <c r="I1224" s="138"/>
      <c r="J1224"/>
      <c r="K1224"/>
      <c r="L1224"/>
      <c r="M1224"/>
      <c r="N1224"/>
      <c r="O1224"/>
      <c r="P1224"/>
      <c r="Q1224"/>
      <c r="R1224"/>
      <c r="S1224"/>
      <c r="T1224"/>
      <c r="U1224"/>
      <c r="V1224"/>
      <c r="W1224" s="138"/>
      <c r="X1224" s="138"/>
      <c r="Y1224"/>
      <c r="Z1224"/>
    </row>
    <row r="1225" spans="1:26" x14ac:dyDescent="0.2">
      <c r="A1225"/>
      <c r="B1225"/>
      <c r="C1225"/>
      <c r="D1225"/>
      <c r="E1225"/>
      <c r="F1225"/>
      <c r="G1225"/>
      <c r="H1225"/>
      <c r="I1225" s="138"/>
      <c r="J1225"/>
      <c r="K1225"/>
      <c r="L1225"/>
      <c r="M1225"/>
      <c r="N1225"/>
      <c r="O1225"/>
      <c r="P1225"/>
      <c r="Q1225"/>
      <c r="R1225"/>
      <c r="S1225"/>
      <c r="T1225"/>
      <c r="U1225"/>
      <c r="V1225"/>
      <c r="W1225" s="138"/>
      <c r="X1225" s="138"/>
      <c r="Y1225"/>
      <c r="Z1225"/>
    </row>
    <row r="1226" spans="1:26" x14ac:dyDescent="0.2">
      <c r="A1226"/>
      <c r="B1226"/>
      <c r="C1226"/>
      <c r="D1226"/>
      <c r="E1226"/>
      <c r="F1226"/>
      <c r="G1226"/>
      <c r="H1226"/>
      <c r="I1226" s="138"/>
      <c r="J1226"/>
      <c r="K1226"/>
      <c r="L1226"/>
      <c r="M1226"/>
      <c r="N1226"/>
      <c r="O1226"/>
      <c r="P1226"/>
      <c r="Q1226"/>
      <c r="R1226"/>
      <c r="S1226"/>
      <c r="T1226"/>
      <c r="U1226"/>
      <c r="V1226"/>
      <c r="W1226" s="138"/>
      <c r="X1226" s="138"/>
      <c r="Y1226"/>
      <c r="Z1226"/>
    </row>
    <row r="1227" spans="1:26" x14ac:dyDescent="0.2">
      <c r="A1227"/>
      <c r="B1227"/>
      <c r="C1227"/>
      <c r="D1227"/>
      <c r="E1227"/>
      <c r="F1227"/>
      <c r="G1227"/>
      <c r="H1227"/>
      <c r="I1227" s="138"/>
      <c r="J1227"/>
      <c r="K1227"/>
      <c r="L1227"/>
      <c r="M1227"/>
      <c r="N1227"/>
      <c r="O1227"/>
      <c r="P1227"/>
      <c r="Q1227"/>
      <c r="R1227"/>
      <c r="S1227"/>
      <c r="T1227"/>
      <c r="U1227"/>
      <c r="V1227"/>
      <c r="W1227" s="138"/>
      <c r="X1227" s="138"/>
      <c r="Y1227"/>
      <c r="Z1227"/>
    </row>
    <row r="1228" spans="1:26" x14ac:dyDescent="0.2">
      <c r="A1228"/>
      <c r="B1228"/>
      <c r="C1228"/>
      <c r="D1228"/>
      <c r="E1228"/>
      <c r="F1228"/>
      <c r="G1228"/>
      <c r="H1228"/>
      <c r="I1228" s="138"/>
      <c r="J1228"/>
      <c r="K1228"/>
      <c r="L1228"/>
      <c r="M1228"/>
      <c r="N1228"/>
      <c r="O1228"/>
      <c r="P1228"/>
      <c r="Q1228"/>
      <c r="R1228"/>
      <c r="S1228"/>
      <c r="T1228"/>
      <c r="U1228"/>
      <c r="V1228"/>
      <c r="W1228" s="138"/>
      <c r="X1228" s="138"/>
      <c r="Y1228"/>
      <c r="Z1228"/>
    </row>
    <row r="1229" spans="1:26" x14ac:dyDescent="0.2">
      <c r="A1229"/>
      <c r="B1229"/>
      <c r="C1229"/>
      <c r="D1229"/>
      <c r="E1229"/>
      <c r="F1229"/>
      <c r="G1229"/>
      <c r="H1229"/>
      <c r="I1229" s="138"/>
      <c r="J1229"/>
      <c r="K1229"/>
      <c r="L1229"/>
      <c r="M1229"/>
      <c r="N1229"/>
      <c r="O1229"/>
      <c r="P1229"/>
      <c r="Q1229"/>
      <c r="R1229"/>
      <c r="S1229"/>
      <c r="T1229"/>
      <c r="U1229"/>
      <c r="V1229"/>
      <c r="W1229" s="138"/>
      <c r="X1229" s="138"/>
      <c r="Y1229"/>
      <c r="Z1229"/>
    </row>
    <row r="1230" spans="1:26" x14ac:dyDescent="0.2">
      <c r="A1230"/>
      <c r="B1230"/>
      <c r="C1230"/>
      <c r="D1230"/>
      <c r="E1230"/>
      <c r="F1230"/>
      <c r="G1230"/>
      <c r="H1230"/>
      <c r="I1230" s="138"/>
      <c r="J1230"/>
      <c r="K1230"/>
      <c r="L1230"/>
      <c r="M1230"/>
      <c r="N1230"/>
      <c r="O1230"/>
      <c r="P1230"/>
      <c r="Q1230"/>
      <c r="R1230"/>
      <c r="S1230"/>
      <c r="T1230"/>
      <c r="U1230"/>
      <c r="V1230"/>
      <c r="W1230" s="138"/>
      <c r="X1230" s="138"/>
      <c r="Y1230"/>
      <c r="Z1230"/>
    </row>
    <row r="1231" spans="1:26" x14ac:dyDescent="0.2">
      <c r="A1231"/>
      <c r="B1231"/>
      <c r="C1231"/>
      <c r="D1231"/>
      <c r="E1231"/>
      <c r="F1231"/>
      <c r="G1231"/>
      <c r="H1231"/>
      <c r="I1231" s="138"/>
      <c r="J1231"/>
      <c r="K1231"/>
      <c r="L1231"/>
      <c r="M1231"/>
      <c r="N1231"/>
      <c r="O1231"/>
      <c r="P1231"/>
      <c r="Q1231"/>
      <c r="R1231"/>
      <c r="S1231"/>
      <c r="T1231"/>
      <c r="U1231"/>
      <c r="V1231"/>
      <c r="W1231" s="138"/>
      <c r="X1231" s="138"/>
      <c r="Y1231"/>
      <c r="Z1231"/>
    </row>
    <row r="1232" spans="1:26" x14ac:dyDescent="0.2">
      <c r="A1232"/>
      <c r="B1232"/>
      <c r="C1232"/>
      <c r="D1232"/>
      <c r="E1232"/>
      <c r="F1232"/>
      <c r="G1232"/>
      <c r="H1232"/>
      <c r="I1232" s="138"/>
      <c r="J1232"/>
      <c r="K1232"/>
      <c r="L1232"/>
      <c r="M1232"/>
      <c r="N1232"/>
      <c r="O1232"/>
      <c r="P1232"/>
      <c r="Q1232"/>
      <c r="R1232"/>
      <c r="S1232"/>
      <c r="T1232"/>
      <c r="U1232"/>
      <c r="V1232"/>
      <c r="W1232" s="138"/>
      <c r="X1232" s="138"/>
      <c r="Y1232"/>
      <c r="Z1232"/>
    </row>
    <row r="1233" spans="1:26" x14ac:dyDescent="0.2">
      <c r="A1233"/>
      <c r="B1233"/>
      <c r="C1233"/>
      <c r="D1233"/>
      <c r="E1233"/>
      <c r="F1233"/>
      <c r="G1233"/>
      <c r="H1233"/>
      <c r="I1233" s="138"/>
      <c r="J1233"/>
      <c r="K1233"/>
      <c r="L1233"/>
      <c r="M1233"/>
      <c r="N1233"/>
      <c r="O1233"/>
      <c r="P1233"/>
      <c r="Q1233"/>
      <c r="R1233"/>
      <c r="S1233"/>
      <c r="T1233"/>
      <c r="U1233"/>
      <c r="V1233"/>
      <c r="W1233" s="138"/>
      <c r="X1233" s="138"/>
      <c r="Y1233"/>
      <c r="Z1233"/>
    </row>
    <row r="1234" spans="1:26" x14ac:dyDescent="0.2">
      <c r="A1234"/>
      <c r="B1234"/>
      <c r="C1234"/>
      <c r="D1234"/>
      <c r="E1234"/>
      <c r="F1234"/>
      <c r="G1234"/>
      <c r="H1234"/>
      <c r="I1234" s="138"/>
      <c r="J1234"/>
      <c r="K1234"/>
      <c r="L1234"/>
      <c r="M1234"/>
      <c r="N1234"/>
      <c r="O1234"/>
      <c r="P1234"/>
      <c r="Q1234"/>
      <c r="R1234"/>
      <c r="S1234"/>
      <c r="T1234"/>
      <c r="U1234"/>
      <c r="V1234"/>
      <c r="W1234" s="138"/>
      <c r="X1234" s="138"/>
      <c r="Y1234"/>
      <c r="Z1234"/>
    </row>
    <row r="1235" spans="1:26" x14ac:dyDescent="0.2">
      <c r="A1235"/>
      <c r="B1235"/>
      <c r="C1235"/>
      <c r="D1235"/>
      <c r="E1235"/>
      <c r="F1235"/>
      <c r="G1235"/>
      <c r="H1235"/>
      <c r="I1235" s="138"/>
      <c r="J1235"/>
      <c r="K1235"/>
      <c r="L1235"/>
      <c r="M1235"/>
      <c r="N1235"/>
      <c r="O1235"/>
      <c r="P1235"/>
      <c r="Q1235"/>
      <c r="R1235"/>
      <c r="S1235"/>
      <c r="T1235"/>
      <c r="U1235"/>
      <c r="V1235"/>
      <c r="W1235" s="138"/>
      <c r="X1235" s="138"/>
      <c r="Y1235"/>
      <c r="Z1235"/>
    </row>
    <row r="1236" spans="1:26" x14ac:dyDescent="0.2">
      <c r="A1236"/>
      <c r="B1236"/>
      <c r="C1236"/>
      <c r="D1236"/>
      <c r="E1236"/>
      <c r="F1236"/>
      <c r="G1236"/>
      <c r="H1236"/>
      <c r="I1236" s="138"/>
      <c r="J1236"/>
      <c r="K1236"/>
      <c r="L1236"/>
      <c r="M1236"/>
      <c r="N1236"/>
      <c r="O1236"/>
      <c r="P1236"/>
      <c r="Q1236"/>
      <c r="R1236"/>
      <c r="S1236"/>
      <c r="T1236"/>
      <c r="U1236"/>
      <c r="V1236"/>
      <c r="W1236" s="138"/>
      <c r="X1236" s="138"/>
      <c r="Y1236"/>
      <c r="Z1236"/>
    </row>
    <row r="1237" spans="1:26" x14ac:dyDescent="0.2">
      <c r="A1237"/>
      <c r="B1237"/>
      <c r="C1237"/>
      <c r="D1237"/>
      <c r="E1237"/>
      <c r="F1237"/>
      <c r="G1237"/>
      <c r="H1237"/>
      <c r="I1237" s="138"/>
      <c r="J1237"/>
      <c r="K1237"/>
      <c r="L1237"/>
      <c r="M1237"/>
      <c r="N1237"/>
      <c r="O1237"/>
      <c r="P1237"/>
      <c r="Q1237"/>
      <c r="R1237"/>
      <c r="S1237"/>
      <c r="T1237"/>
      <c r="U1237"/>
      <c r="V1237"/>
      <c r="W1237" s="138"/>
      <c r="X1237" s="138"/>
      <c r="Y1237"/>
      <c r="Z1237"/>
    </row>
    <row r="1238" spans="1:26" x14ac:dyDescent="0.2">
      <c r="A1238"/>
      <c r="B1238"/>
      <c r="C1238"/>
      <c r="D1238"/>
      <c r="E1238"/>
      <c r="F1238"/>
      <c r="G1238"/>
      <c r="H1238"/>
      <c r="I1238" s="138"/>
      <c r="J1238"/>
      <c r="K1238"/>
      <c r="L1238"/>
      <c r="M1238"/>
      <c r="N1238"/>
      <c r="O1238"/>
      <c r="P1238"/>
      <c r="Q1238"/>
      <c r="R1238"/>
      <c r="S1238"/>
      <c r="T1238"/>
      <c r="U1238"/>
      <c r="V1238"/>
      <c r="W1238" s="138"/>
      <c r="X1238" s="138"/>
      <c r="Y1238"/>
      <c r="Z1238"/>
    </row>
    <row r="1239" spans="1:26" x14ac:dyDescent="0.2">
      <c r="A1239"/>
      <c r="B1239"/>
      <c r="C1239"/>
      <c r="D1239"/>
      <c r="E1239"/>
      <c r="F1239"/>
      <c r="G1239"/>
      <c r="H1239"/>
      <c r="I1239" s="138"/>
      <c r="J1239"/>
      <c r="K1239"/>
      <c r="L1239"/>
      <c r="M1239"/>
      <c r="N1239"/>
      <c r="O1239"/>
      <c r="P1239"/>
      <c r="Q1239"/>
      <c r="R1239"/>
      <c r="S1239"/>
      <c r="T1239"/>
      <c r="U1239"/>
      <c r="V1239"/>
      <c r="W1239" s="138"/>
      <c r="X1239" s="138"/>
      <c r="Y1239"/>
      <c r="Z1239"/>
    </row>
    <row r="1240" spans="1:26" x14ac:dyDescent="0.2">
      <c r="A1240"/>
      <c r="B1240"/>
      <c r="C1240"/>
      <c r="D1240"/>
      <c r="E1240"/>
      <c r="F1240"/>
      <c r="G1240"/>
      <c r="H1240"/>
      <c r="I1240" s="138"/>
      <c r="J1240"/>
      <c r="K1240"/>
      <c r="L1240"/>
      <c r="M1240"/>
      <c r="N1240"/>
      <c r="O1240"/>
      <c r="P1240"/>
      <c r="Q1240"/>
      <c r="R1240"/>
      <c r="S1240"/>
      <c r="T1240"/>
      <c r="U1240"/>
      <c r="V1240"/>
      <c r="W1240" s="138"/>
      <c r="X1240" s="138"/>
      <c r="Y1240"/>
      <c r="Z1240"/>
    </row>
    <row r="1241" spans="1:26" x14ac:dyDescent="0.2">
      <c r="A1241"/>
      <c r="B1241"/>
      <c r="C1241"/>
      <c r="D1241"/>
      <c r="E1241"/>
      <c r="F1241"/>
      <c r="G1241"/>
      <c r="H1241"/>
      <c r="I1241" s="138"/>
      <c r="J1241"/>
      <c r="K1241"/>
      <c r="L1241"/>
      <c r="M1241"/>
      <c r="N1241"/>
      <c r="O1241"/>
      <c r="P1241"/>
      <c r="Q1241"/>
      <c r="R1241"/>
      <c r="S1241"/>
      <c r="T1241"/>
      <c r="U1241"/>
      <c r="V1241"/>
      <c r="W1241" s="138"/>
      <c r="X1241" s="138"/>
      <c r="Y1241"/>
      <c r="Z1241"/>
    </row>
    <row r="1242" spans="1:26" x14ac:dyDescent="0.2">
      <c r="A1242"/>
      <c r="B1242"/>
      <c r="C1242"/>
      <c r="D1242"/>
      <c r="E1242"/>
      <c r="F1242"/>
      <c r="G1242"/>
      <c r="H1242"/>
      <c r="I1242" s="138"/>
      <c r="J1242"/>
      <c r="K1242"/>
      <c r="L1242"/>
      <c r="M1242"/>
      <c r="N1242"/>
      <c r="O1242"/>
      <c r="P1242"/>
      <c r="Q1242"/>
      <c r="R1242"/>
      <c r="S1242"/>
      <c r="T1242"/>
      <c r="U1242"/>
      <c r="V1242"/>
      <c r="W1242" s="138"/>
      <c r="X1242" s="138"/>
      <c r="Y1242"/>
      <c r="Z1242"/>
    </row>
    <row r="1243" spans="1:26" x14ac:dyDescent="0.2">
      <c r="A1243"/>
      <c r="B1243"/>
      <c r="C1243"/>
      <c r="D1243"/>
      <c r="E1243"/>
      <c r="F1243"/>
      <c r="G1243"/>
      <c r="H1243"/>
      <c r="I1243" s="138"/>
      <c r="J1243"/>
      <c r="K1243"/>
      <c r="L1243"/>
      <c r="M1243"/>
      <c r="N1243"/>
      <c r="O1243"/>
      <c r="P1243"/>
      <c r="Q1243"/>
      <c r="R1243"/>
      <c r="S1243"/>
      <c r="T1243"/>
      <c r="U1243"/>
      <c r="V1243"/>
      <c r="W1243" s="138"/>
      <c r="X1243" s="138"/>
      <c r="Y1243"/>
      <c r="Z1243"/>
    </row>
    <row r="1244" spans="1:26" x14ac:dyDescent="0.2">
      <c r="A1244"/>
      <c r="B1244"/>
      <c r="C1244"/>
      <c r="D1244"/>
      <c r="E1244"/>
      <c r="F1244"/>
      <c r="G1244"/>
      <c r="H1244"/>
      <c r="I1244" s="138"/>
      <c r="J1244"/>
      <c r="K1244"/>
      <c r="L1244"/>
      <c r="M1244"/>
      <c r="N1244"/>
      <c r="O1244"/>
      <c r="P1244"/>
      <c r="Q1244"/>
      <c r="R1244"/>
      <c r="S1244"/>
      <c r="T1244"/>
      <c r="U1244"/>
      <c r="V1244"/>
      <c r="W1244" s="138"/>
      <c r="X1244" s="138"/>
      <c r="Y1244"/>
      <c r="Z1244"/>
    </row>
    <row r="1245" spans="1:26" x14ac:dyDescent="0.2">
      <c r="A1245"/>
      <c r="B1245"/>
      <c r="C1245"/>
      <c r="D1245"/>
      <c r="E1245"/>
      <c r="F1245"/>
      <c r="G1245"/>
      <c r="H1245"/>
      <c r="I1245" s="138"/>
      <c r="J1245"/>
      <c r="K1245"/>
      <c r="L1245"/>
      <c r="M1245"/>
      <c r="N1245"/>
      <c r="O1245"/>
      <c r="P1245"/>
      <c r="Q1245"/>
      <c r="R1245"/>
      <c r="S1245"/>
      <c r="T1245"/>
      <c r="U1245"/>
      <c r="V1245"/>
      <c r="W1245" s="138"/>
      <c r="X1245" s="138"/>
      <c r="Y1245"/>
      <c r="Z1245"/>
    </row>
    <row r="1246" spans="1:26" x14ac:dyDescent="0.2">
      <c r="A1246"/>
      <c r="B1246"/>
      <c r="C1246"/>
      <c r="D1246"/>
      <c r="E1246"/>
      <c r="F1246"/>
      <c r="G1246"/>
      <c r="H1246"/>
      <c r="I1246" s="138"/>
      <c r="J1246"/>
      <c r="K1246"/>
      <c r="L1246"/>
      <c r="M1246"/>
      <c r="N1246"/>
      <c r="O1246"/>
      <c r="P1246"/>
      <c r="Q1246"/>
      <c r="R1246"/>
      <c r="S1246"/>
      <c r="T1246"/>
      <c r="U1246"/>
      <c r="V1246"/>
      <c r="W1246" s="138"/>
      <c r="X1246" s="138"/>
      <c r="Y1246"/>
      <c r="Z1246"/>
    </row>
    <row r="1247" spans="1:26" x14ac:dyDescent="0.2">
      <c r="A1247"/>
      <c r="B1247"/>
      <c r="C1247"/>
      <c r="D1247"/>
      <c r="E1247"/>
      <c r="F1247"/>
      <c r="G1247"/>
      <c r="H1247"/>
      <c r="I1247" s="138"/>
      <c r="J1247"/>
      <c r="K1247"/>
      <c r="L1247"/>
      <c r="M1247"/>
      <c r="N1247"/>
      <c r="O1247"/>
      <c r="P1247"/>
      <c r="Q1247"/>
      <c r="R1247"/>
      <c r="S1247"/>
      <c r="T1247"/>
      <c r="U1247"/>
      <c r="V1247"/>
      <c r="W1247" s="138"/>
      <c r="X1247" s="138"/>
      <c r="Y1247"/>
      <c r="Z1247"/>
    </row>
    <row r="1248" spans="1:26" x14ac:dyDescent="0.2">
      <c r="A1248"/>
      <c r="B1248"/>
      <c r="C1248"/>
      <c r="D1248"/>
      <c r="E1248"/>
      <c r="F1248"/>
      <c r="G1248"/>
      <c r="H1248"/>
      <c r="I1248" s="138"/>
      <c r="J1248"/>
      <c r="K1248"/>
      <c r="L1248"/>
      <c r="M1248"/>
      <c r="N1248"/>
      <c r="O1248"/>
      <c r="P1248"/>
      <c r="Q1248"/>
      <c r="R1248"/>
      <c r="S1248"/>
      <c r="T1248"/>
      <c r="U1248"/>
      <c r="V1248"/>
      <c r="W1248" s="138"/>
      <c r="X1248" s="138"/>
      <c r="Y1248"/>
      <c r="Z1248"/>
    </row>
    <row r="1249" spans="1:26" x14ac:dyDescent="0.2">
      <c r="A1249"/>
      <c r="B1249"/>
      <c r="C1249"/>
      <c r="D1249"/>
      <c r="E1249"/>
      <c r="F1249"/>
      <c r="G1249"/>
      <c r="H1249"/>
      <c r="I1249" s="138"/>
      <c r="J1249"/>
      <c r="K1249"/>
      <c r="L1249"/>
      <c r="M1249"/>
      <c r="N1249"/>
      <c r="O1249"/>
      <c r="P1249"/>
      <c r="Q1249"/>
      <c r="R1249"/>
      <c r="S1249"/>
      <c r="T1249"/>
      <c r="U1249"/>
      <c r="V1249"/>
      <c r="W1249" s="138"/>
      <c r="X1249" s="138"/>
      <c r="Y1249"/>
      <c r="Z1249"/>
    </row>
    <row r="1250" spans="1:26" x14ac:dyDescent="0.2">
      <c r="A1250"/>
      <c r="B1250"/>
      <c r="C1250"/>
      <c r="D1250"/>
      <c r="E1250"/>
      <c r="F1250"/>
      <c r="G1250"/>
      <c r="H1250"/>
      <c r="I1250" s="138"/>
      <c r="J1250"/>
      <c r="K1250"/>
      <c r="L1250"/>
      <c r="M1250"/>
      <c r="N1250"/>
      <c r="O1250"/>
      <c r="P1250"/>
      <c r="Q1250"/>
      <c r="R1250"/>
      <c r="S1250"/>
      <c r="T1250"/>
      <c r="U1250"/>
      <c r="V1250"/>
      <c r="W1250" s="138"/>
      <c r="X1250" s="138"/>
      <c r="Y1250"/>
      <c r="Z1250"/>
    </row>
    <row r="1251" spans="1:26" x14ac:dyDescent="0.2">
      <c r="A1251"/>
      <c r="B1251"/>
      <c r="C1251"/>
      <c r="D1251"/>
      <c r="E1251"/>
      <c r="F1251"/>
      <c r="G1251"/>
      <c r="H1251"/>
      <c r="I1251" s="138"/>
      <c r="J1251"/>
      <c r="K1251"/>
      <c r="L1251"/>
      <c r="M1251"/>
      <c r="N1251"/>
      <c r="O1251"/>
      <c r="P1251"/>
      <c r="Q1251"/>
      <c r="R1251"/>
      <c r="S1251"/>
      <c r="T1251"/>
      <c r="U1251"/>
      <c r="V1251"/>
      <c r="W1251" s="138"/>
      <c r="X1251" s="138"/>
      <c r="Y1251"/>
      <c r="Z1251"/>
    </row>
    <row r="1252" spans="1:26" x14ac:dyDescent="0.2">
      <c r="A1252"/>
      <c r="B1252"/>
      <c r="C1252"/>
      <c r="D1252"/>
      <c r="E1252"/>
      <c r="F1252"/>
      <c r="G1252"/>
      <c r="H1252"/>
      <c r="I1252" s="138"/>
      <c r="J1252"/>
      <c r="K1252"/>
      <c r="L1252"/>
      <c r="M1252"/>
      <c r="N1252"/>
      <c r="O1252"/>
      <c r="P1252"/>
      <c r="Q1252"/>
      <c r="R1252"/>
      <c r="S1252"/>
      <c r="T1252"/>
      <c r="U1252"/>
      <c r="V1252"/>
      <c r="W1252" s="138"/>
      <c r="X1252" s="138"/>
      <c r="Y1252"/>
      <c r="Z1252"/>
    </row>
    <row r="1253" spans="1:26" x14ac:dyDescent="0.2">
      <c r="A1253"/>
      <c r="B1253"/>
      <c r="C1253"/>
      <c r="D1253"/>
      <c r="E1253"/>
      <c r="F1253"/>
      <c r="G1253"/>
      <c r="H1253"/>
      <c r="I1253" s="138"/>
      <c r="J1253"/>
      <c r="K1253"/>
      <c r="L1253"/>
      <c r="M1253"/>
      <c r="N1253"/>
      <c r="O1253"/>
      <c r="P1253"/>
      <c r="Q1253"/>
      <c r="R1253"/>
      <c r="S1253"/>
      <c r="T1253"/>
      <c r="U1253"/>
      <c r="V1253"/>
      <c r="W1253" s="138"/>
      <c r="X1253" s="138"/>
      <c r="Y1253"/>
      <c r="Z1253"/>
    </row>
    <row r="1254" spans="1:26" x14ac:dyDescent="0.2">
      <c r="A1254"/>
      <c r="B1254"/>
      <c r="C1254"/>
      <c r="D1254"/>
      <c r="E1254"/>
      <c r="F1254"/>
      <c r="G1254"/>
      <c r="H1254"/>
      <c r="I1254" s="138"/>
      <c r="J1254"/>
      <c r="K1254"/>
      <c r="L1254"/>
      <c r="M1254"/>
      <c r="N1254"/>
      <c r="O1254"/>
      <c r="P1254"/>
      <c r="Q1254"/>
      <c r="R1254"/>
      <c r="S1254"/>
      <c r="T1254"/>
      <c r="U1254"/>
      <c r="V1254"/>
      <c r="W1254" s="138"/>
      <c r="X1254" s="138"/>
      <c r="Y1254"/>
      <c r="Z1254"/>
    </row>
    <row r="1255" spans="1:26" x14ac:dyDescent="0.2">
      <c r="A1255"/>
      <c r="B1255"/>
      <c r="C1255"/>
      <c r="D1255"/>
      <c r="E1255"/>
      <c r="F1255"/>
      <c r="G1255"/>
      <c r="H1255"/>
      <c r="I1255" s="138"/>
      <c r="J1255"/>
      <c r="K1255"/>
      <c r="L1255"/>
      <c r="M1255"/>
      <c r="N1255"/>
      <c r="O1255"/>
      <c r="P1255"/>
      <c r="Q1255"/>
      <c r="R1255"/>
      <c r="S1255"/>
      <c r="T1255"/>
      <c r="U1255"/>
      <c r="V1255"/>
      <c r="W1255" s="138"/>
      <c r="X1255" s="138"/>
      <c r="Y1255"/>
      <c r="Z1255"/>
    </row>
    <row r="1256" spans="1:26" x14ac:dyDescent="0.2">
      <c r="A1256"/>
      <c r="B1256"/>
      <c r="C1256"/>
      <c r="D1256"/>
      <c r="E1256"/>
      <c r="F1256"/>
      <c r="G1256"/>
      <c r="H1256"/>
      <c r="I1256" s="138"/>
      <c r="J1256"/>
      <c r="K1256"/>
      <c r="L1256"/>
      <c r="M1256"/>
      <c r="N1256"/>
      <c r="O1256"/>
      <c r="P1256"/>
      <c r="Q1256"/>
      <c r="R1256"/>
      <c r="S1256"/>
      <c r="T1256"/>
      <c r="U1256"/>
      <c r="V1256"/>
      <c r="W1256" s="138"/>
      <c r="X1256" s="138"/>
      <c r="Y1256"/>
      <c r="Z1256"/>
    </row>
    <row r="1257" spans="1:26" x14ac:dyDescent="0.2">
      <c r="A1257"/>
      <c r="B1257"/>
      <c r="C1257"/>
      <c r="D1257"/>
      <c r="E1257"/>
      <c r="F1257"/>
      <c r="G1257"/>
      <c r="H1257"/>
      <c r="I1257" s="138"/>
      <c r="J1257"/>
      <c r="K1257"/>
      <c r="L1257"/>
      <c r="M1257"/>
      <c r="N1257"/>
      <c r="O1257"/>
      <c r="P1257"/>
      <c r="Q1257"/>
      <c r="R1257"/>
      <c r="S1257"/>
      <c r="T1257"/>
      <c r="U1257"/>
      <c r="V1257"/>
      <c r="W1257" s="138"/>
      <c r="X1257" s="138"/>
      <c r="Y1257"/>
      <c r="Z1257"/>
    </row>
    <row r="1258" spans="1:26" x14ac:dyDescent="0.2">
      <c r="A1258"/>
      <c r="B1258"/>
      <c r="C1258"/>
      <c r="D1258"/>
      <c r="E1258"/>
      <c r="F1258"/>
      <c r="G1258"/>
      <c r="H1258"/>
      <c r="I1258" s="138"/>
      <c r="J1258"/>
      <c r="K1258"/>
      <c r="L1258"/>
      <c r="M1258"/>
      <c r="N1258"/>
      <c r="O1258"/>
      <c r="P1258"/>
      <c r="Q1258"/>
      <c r="R1258"/>
      <c r="S1258"/>
      <c r="T1258"/>
      <c r="U1258"/>
      <c r="V1258"/>
      <c r="W1258" s="138"/>
      <c r="X1258" s="138"/>
      <c r="Y1258"/>
      <c r="Z1258"/>
    </row>
    <row r="1259" spans="1:26" x14ac:dyDescent="0.2">
      <c r="A1259"/>
      <c r="B1259"/>
      <c r="C1259"/>
      <c r="D1259"/>
      <c r="E1259"/>
      <c r="F1259"/>
      <c r="G1259"/>
      <c r="H1259"/>
      <c r="I1259" s="138"/>
      <c r="J1259"/>
      <c r="K1259"/>
      <c r="L1259"/>
      <c r="M1259"/>
      <c r="N1259"/>
      <c r="O1259"/>
      <c r="P1259"/>
      <c r="Q1259"/>
      <c r="R1259"/>
      <c r="S1259"/>
      <c r="T1259"/>
      <c r="U1259"/>
      <c r="V1259"/>
      <c r="W1259" s="138"/>
      <c r="X1259" s="138"/>
      <c r="Y1259"/>
      <c r="Z1259"/>
    </row>
    <row r="1260" spans="1:26" x14ac:dyDescent="0.2">
      <c r="A1260"/>
      <c r="B1260"/>
      <c r="C1260"/>
      <c r="D1260"/>
      <c r="E1260"/>
      <c r="F1260"/>
      <c r="G1260"/>
      <c r="H1260"/>
      <c r="I1260" s="138"/>
      <c r="J1260"/>
      <c r="K1260"/>
      <c r="L1260"/>
      <c r="M1260"/>
      <c r="N1260"/>
      <c r="O1260"/>
      <c r="P1260"/>
      <c r="Q1260"/>
      <c r="R1260"/>
      <c r="S1260"/>
      <c r="T1260"/>
      <c r="U1260"/>
      <c r="V1260"/>
      <c r="W1260" s="138"/>
      <c r="X1260" s="138"/>
      <c r="Y1260"/>
      <c r="Z1260"/>
    </row>
    <row r="1261" spans="1:26" x14ac:dyDescent="0.2">
      <c r="A1261"/>
      <c r="B1261"/>
      <c r="C1261"/>
      <c r="D1261"/>
      <c r="E1261"/>
      <c r="F1261"/>
      <c r="G1261"/>
      <c r="H1261"/>
      <c r="I1261" s="138"/>
      <c r="J1261"/>
      <c r="K1261"/>
      <c r="L1261"/>
      <c r="M1261"/>
      <c r="N1261"/>
      <c r="O1261"/>
      <c r="P1261"/>
      <c r="Q1261"/>
      <c r="R1261"/>
      <c r="S1261"/>
      <c r="T1261"/>
      <c r="U1261"/>
      <c r="V1261"/>
      <c r="W1261" s="138"/>
      <c r="X1261" s="138"/>
      <c r="Y1261"/>
      <c r="Z1261"/>
    </row>
    <row r="1262" spans="1:26" x14ac:dyDescent="0.2">
      <c r="A1262"/>
      <c r="B1262"/>
      <c r="C1262"/>
      <c r="D1262"/>
      <c r="E1262"/>
      <c r="F1262"/>
      <c r="G1262"/>
      <c r="H1262"/>
      <c r="I1262" s="138"/>
      <c r="J1262"/>
      <c r="K1262"/>
      <c r="L1262"/>
      <c r="M1262"/>
      <c r="N1262"/>
      <c r="O1262"/>
      <c r="P1262"/>
      <c r="Q1262"/>
      <c r="R1262"/>
      <c r="S1262"/>
      <c r="T1262"/>
      <c r="U1262"/>
      <c r="V1262"/>
      <c r="W1262" s="138"/>
      <c r="X1262" s="138"/>
      <c r="Y1262"/>
      <c r="Z1262"/>
    </row>
    <row r="1263" spans="1:26" x14ac:dyDescent="0.2">
      <c r="A1263"/>
      <c r="B1263"/>
      <c r="C1263"/>
      <c r="D1263"/>
      <c r="E1263"/>
      <c r="F1263"/>
      <c r="G1263"/>
      <c r="H1263"/>
      <c r="I1263" s="138"/>
      <c r="J1263"/>
      <c r="K1263"/>
      <c r="L1263"/>
      <c r="M1263"/>
      <c r="N1263"/>
      <c r="O1263"/>
      <c r="P1263"/>
      <c r="Q1263"/>
      <c r="R1263"/>
      <c r="S1263"/>
      <c r="T1263"/>
      <c r="U1263"/>
      <c r="V1263"/>
      <c r="W1263" s="138"/>
      <c r="X1263" s="138"/>
      <c r="Y1263"/>
      <c r="Z1263"/>
    </row>
    <row r="1264" spans="1:26" x14ac:dyDescent="0.2">
      <c r="A1264"/>
      <c r="B1264"/>
      <c r="C1264"/>
      <c r="D1264"/>
      <c r="E1264"/>
      <c r="F1264"/>
      <c r="G1264"/>
      <c r="H1264"/>
      <c r="I1264" s="138"/>
      <c r="J1264"/>
      <c r="K1264"/>
      <c r="L1264"/>
      <c r="M1264"/>
      <c r="N1264"/>
      <c r="O1264"/>
      <c r="P1264"/>
      <c r="Q1264"/>
      <c r="R1264"/>
      <c r="S1264"/>
      <c r="T1264"/>
      <c r="U1264"/>
      <c r="V1264"/>
      <c r="W1264" s="138"/>
      <c r="X1264" s="138"/>
      <c r="Y1264"/>
      <c r="Z1264"/>
    </row>
    <row r="1265" spans="1:26" x14ac:dyDescent="0.2">
      <c r="A1265"/>
      <c r="B1265"/>
      <c r="C1265"/>
      <c r="D1265"/>
      <c r="E1265"/>
      <c r="F1265"/>
      <c r="G1265"/>
      <c r="H1265"/>
      <c r="I1265" s="138"/>
      <c r="J1265"/>
      <c r="K1265"/>
      <c r="L1265"/>
      <c r="M1265"/>
      <c r="N1265"/>
      <c r="O1265"/>
      <c r="P1265"/>
      <c r="Q1265"/>
      <c r="R1265"/>
      <c r="S1265"/>
      <c r="T1265"/>
      <c r="U1265"/>
      <c r="V1265"/>
      <c r="W1265" s="138"/>
      <c r="X1265" s="138"/>
      <c r="Y1265"/>
      <c r="Z1265"/>
    </row>
    <row r="1266" spans="1:26" x14ac:dyDescent="0.2">
      <c r="A1266"/>
      <c r="B1266"/>
      <c r="C1266"/>
      <c r="D1266"/>
      <c r="E1266"/>
      <c r="F1266"/>
      <c r="G1266"/>
      <c r="H1266"/>
      <c r="I1266" s="138"/>
      <c r="J1266"/>
      <c r="K1266"/>
      <c r="L1266"/>
      <c r="M1266"/>
      <c r="N1266"/>
      <c r="O1266"/>
      <c r="P1266"/>
      <c r="Q1266"/>
      <c r="R1266"/>
      <c r="S1266"/>
      <c r="T1266"/>
      <c r="U1266"/>
      <c r="V1266"/>
      <c r="W1266" s="138"/>
      <c r="X1266" s="138"/>
      <c r="Y1266"/>
      <c r="Z1266"/>
    </row>
    <row r="1267" spans="1:26" x14ac:dyDescent="0.2">
      <c r="A1267"/>
      <c r="B1267"/>
      <c r="C1267"/>
      <c r="D1267"/>
      <c r="E1267"/>
      <c r="F1267"/>
      <c r="G1267"/>
      <c r="H1267"/>
      <c r="I1267" s="138"/>
      <c r="J1267"/>
      <c r="K1267"/>
      <c r="L1267"/>
      <c r="M1267"/>
      <c r="N1267"/>
      <c r="O1267"/>
      <c r="P1267"/>
      <c r="Q1267"/>
      <c r="R1267"/>
      <c r="S1267"/>
      <c r="T1267"/>
      <c r="U1267"/>
      <c r="V1267"/>
      <c r="W1267" s="138"/>
      <c r="X1267" s="138"/>
      <c r="Y1267"/>
      <c r="Z1267"/>
    </row>
    <row r="1268" spans="1:26" x14ac:dyDescent="0.2">
      <c r="A1268"/>
      <c r="B1268"/>
      <c r="C1268"/>
      <c r="D1268"/>
      <c r="E1268"/>
      <c r="F1268"/>
      <c r="G1268"/>
      <c r="H1268"/>
      <c r="I1268" s="138"/>
      <c r="J1268"/>
      <c r="K1268"/>
      <c r="L1268"/>
      <c r="M1268"/>
      <c r="N1268"/>
      <c r="O1268"/>
      <c r="P1268"/>
      <c r="Q1268"/>
      <c r="R1268"/>
      <c r="S1268"/>
      <c r="T1268"/>
      <c r="U1268"/>
      <c r="V1268"/>
      <c r="W1268" s="138"/>
      <c r="X1268" s="138"/>
      <c r="Y1268"/>
      <c r="Z1268"/>
    </row>
    <row r="1269" spans="1:26" x14ac:dyDescent="0.2">
      <c r="A1269"/>
      <c r="B1269"/>
      <c r="C1269"/>
      <c r="D1269"/>
      <c r="E1269"/>
      <c r="F1269"/>
      <c r="G1269"/>
      <c r="H1269"/>
      <c r="I1269" s="138"/>
      <c r="J1269"/>
      <c r="K1269"/>
      <c r="L1269"/>
      <c r="M1269"/>
      <c r="N1269"/>
      <c r="O1269"/>
      <c r="P1269"/>
      <c r="Q1269"/>
      <c r="R1269"/>
      <c r="S1269"/>
      <c r="T1269"/>
      <c r="U1269"/>
      <c r="V1269"/>
      <c r="W1269" s="138"/>
      <c r="X1269" s="138"/>
      <c r="Y1269"/>
      <c r="Z1269"/>
    </row>
    <row r="1270" spans="1:26" x14ac:dyDescent="0.2">
      <c r="A1270"/>
      <c r="B1270"/>
      <c r="C1270"/>
      <c r="D1270"/>
      <c r="E1270"/>
      <c r="F1270"/>
      <c r="G1270"/>
      <c r="H1270"/>
      <c r="I1270" s="138"/>
      <c r="J1270"/>
      <c r="K1270"/>
      <c r="L1270"/>
      <c r="M1270"/>
      <c r="N1270"/>
      <c r="O1270"/>
      <c r="P1270"/>
      <c r="Q1270"/>
      <c r="R1270"/>
      <c r="S1270"/>
      <c r="T1270"/>
      <c r="U1270"/>
      <c r="V1270"/>
      <c r="W1270" s="138"/>
      <c r="X1270" s="138"/>
      <c r="Y1270"/>
      <c r="Z1270"/>
    </row>
    <row r="1271" spans="1:26" x14ac:dyDescent="0.2">
      <c r="A1271"/>
      <c r="B1271"/>
      <c r="C1271"/>
      <c r="D1271"/>
      <c r="E1271"/>
      <c r="F1271"/>
      <c r="G1271"/>
      <c r="H1271"/>
      <c r="I1271" s="138"/>
      <c r="J1271"/>
      <c r="K1271"/>
      <c r="L1271"/>
      <c r="M1271"/>
      <c r="N1271"/>
      <c r="O1271"/>
      <c r="P1271"/>
      <c r="Q1271"/>
      <c r="R1271"/>
      <c r="S1271"/>
      <c r="T1271"/>
      <c r="U1271"/>
      <c r="V1271"/>
      <c r="W1271" s="138"/>
      <c r="X1271" s="138"/>
      <c r="Y1271"/>
      <c r="Z1271"/>
    </row>
    <row r="1272" spans="1:26" x14ac:dyDescent="0.2">
      <c r="A1272"/>
      <c r="B1272"/>
      <c r="C1272"/>
      <c r="D1272"/>
      <c r="E1272"/>
      <c r="F1272"/>
      <c r="G1272"/>
      <c r="H1272"/>
      <c r="I1272" s="138"/>
      <c r="J1272"/>
      <c r="K1272"/>
      <c r="L1272"/>
      <c r="M1272"/>
      <c r="N1272"/>
      <c r="O1272"/>
      <c r="P1272"/>
      <c r="Q1272"/>
      <c r="R1272"/>
      <c r="S1272"/>
      <c r="T1272"/>
      <c r="U1272"/>
      <c r="V1272"/>
      <c r="W1272" s="138"/>
      <c r="X1272" s="138"/>
      <c r="Y1272"/>
      <c r="Z1272"/>
    </row>
    <row r="1273" spans="1:26" x14ac:dyDescent="0.2">
      <c r="A1273"/>
      <c r="B1273"/>
      <c r="C1273"/>
      <c r="D1273"/>
      <c r="E1273"/>
      <c r="F1273"/>
      <c r="G1273"/>
      <c r="H1273"/>
      <c r="I1273" s="138"/>
      <c r="J1273"/>
      <c r="K1273"/>
      <c r="L1273"/>
      <c r="M1273"/>
      <c r="N1273"/>
      <c r="O1273"/>
      <c r="P1273"/>
      <c r="Q1273"/>
      <c r="R1273"/>
      <c r="S1273"/>
      <c r="T1273"/>
      <c r="U1273"/>
      <c r="V1273"/>
      <c r="W1273" s="138"/>
      <c r="X1273" s="138"/>
      <c r="Y1273"/>
      <c r="Z1273"/>
    </row>
    <row r="1274" spans="1:26" x14ac:dyDescent="0.2">
      <c r="A1274"/>
      <c r="B1274"/>
      <c r="C1274"/>
      <c r="D1274"/>
      <c r="E1274"/>
      <c r="F1274"/>
      <c r="G1274"/>
      <c r="H1274"/>
      <c r="I1274" s="138"/>
      <c r="J1274"/>
      <c r="K1274"/>
      <c r="L1274"/>
      <c r="M1274"/>
      <c r="N1274"/>
      <c r="O1274"/>
      <c r="P1274"/>
      <c r="Q1274"/>
      <c r="R1274"/>
      <c r="S1274"/>
      <c r="T1274"/>
      <c r="U1274"/>
      <c r="V1274"/>
      <c r="W1274" s="138"/>
      <c r="X1274" s="138"/>
      <c r="Y1274"/>
      <c r="Z1274"/>
    </row>
    <row r="1275" spans="1:26" x14ac:dyDescent="0.2">
      <c r="A1275"/>
      <c r="B1275"/>
      <c r="C1275"/>
      <c r="D1275"/>
      <c r="E1275"/>
      <c r="F1275"/>
      <c r="G1275"/>
      <c r="H1275"/>
      <c r="I1275" s="138"/>
      <c r="J1275"/>
      <c r="K1275"/>
      <c r="L1275"/>
      <c r="M1275"/>
      <c r="N1275"/>
      <c r="O1275"/>
      <c r="P1275"/>
      <c r="Q1275"/>
      <c r="R1275"/>
      <c r="S1275"/>
      <c r="T1275"/>
      <c r="U1275"/>
      <c r="V1275"/>
      <c r="W1275" s="138"/>
      <c r="X1275" s="138"/>
      <c r="Y1275"/>
      <c r="Z1275"/>
    </row>
    <row r="1276" spans="1:26" x14ac:dyDescent="0.2">
      <c r="A1276"/>
      <c r="B1276"/>
      <c r="C1276"/>
      <c r="D1276"/>
      <c r="E1276"/>
      <c r="F1276"/>
      <c r="G1276"/>
      <c r="H1276"/>
      <c r="I1276" s="138"/>
      <c r="J1276"/>
      <c r="K1276"/>
      <c r="L1276"/>
      <c r="M1276"/>
      <c r="N1276"/>
      <c r="O1276"/>
      <c r="P1276"/>
      <c r="Q1276"/>
      <c r="R1276"/>
      <c r="S1276"/>
      <c r="T1276"/>
      <c r="U1276"/>
      <c r="V1276"/>
      <c r="W1276" s="138"/>
      <c r="X1276" s="138"/>
      <c r="Y1276"/>
      <c r="Z1276"/>
    </row>
    <row r="1277" spans="1:26" x14ac:dyDescent="0.2">
      <c r="A1277"/>
      <c r="B1277"/>
      <c r="C1277"/>
      <c r="D1277"/>
      <c r="E1277"/>
      <c r="F1277"/>
      <c r="G1277"/>
      <c r="H1277"/>
      <c r="I1277" s="138"/>
      <c r="J1277"/>
      <c r="K1277"/>
      <c r="L1277"/>
      <c r="M1277"/>
      <c r="N1277"/>
      <c r="O1277"/>
      <c r="P1277"/>
      <c r="Q1277"/>
      <c r="R1277"/>
      <c r="S1277"/>
      <c r="T1277"/>
      <c r="U1277"/>
      <c r="V1277"/>
      <c r="W1277" s="138"/>
      <c r="X1277" s="138"/>
      <c r="Y1277"/>
      <c r="Z1277"/>
    </row>
    <row r="1278" spans="1:26" x14ac:dyDescent="0.2">
      <c r="A1278"/>
      <c r="B1278"/>
      <c r="C1278"/>
      <c r="D1278"/>
      <c r="E1278"/>
      <c r="F1278"/>
      <c r="G1278"/>
      <c r="H1278"/>
      <c r="I1278" s="138"/>
      <c r="J1278"/>
      <c r="K1278"/>
      <c r="L1278"/>
      <c r="M1278"/>
      <c r="N1278"/>
      <c r="O1278"/>
      <c r="P1278"/>
      <c r="Q1278"/>
      <c r="R1278"/>
      <c r="S1278"/>
      <c r="T1278"/>
      <c r="U1278"/>
      <c r="V1278"/>
      <c r="W1278" s="138"/>
      <c r="X1278" s="138"/>
      <c r="Y1278"/>
      <c r="Z1278"/>
    </row>
    <row r="1279" spans="1:26" x14ac:dyDescent="0.2">
      <c r="A1279"/>
      <c r="B1279"/>
      <c r="C1279"/>
      <c r="D1279"/>
      <c r="E1279"/>
      <c r="F1279"/>
      <c r="G1279"/>
      <c r="H1279"/>
      <c r="I1279" s="138"/>
      <c r="J1279"/>
      <c r="K1279"/>
      <c r="L1279"/>
      <c r="M1279"/>
      <c r="N1279"/>
      <c r="O1279"/>
      <c r="P1279"/>
      <c r="Q1279"/>
      <c r="R1279"/>
      <c r="S1279"/>
      <c r="T1279"/>
      <c r="U1279"/>
      <c r="V1279"/>
      <c r="W1279" s="138"/>
      <c r="X1279" s="138"/>
      <c r="Y1279"/>
      <c r="Z1279"/>
    </row>
    <row r="1280" spans="1:26" x14ac:dyDescent="0.2">
      <c r="A1280"/>
      <c r="B1280"/>
      <c r="C1280"/>
      <c r="D1280"/>
      <c r="E1280"/>
      <c r="F1280"/>
      <c r="G1280"/>
      <c r="H1280"/>
      <c r="I1280" s="138"/>
      <c r="J1280"/>
      <c r="K1280"/>
      <c r="L1280"/>
      <c r="M1280"/>
      <c r="N1280"/>
      <c r="O1280"/>
      <c r="P1280"/>
      <c r="Q1280"/>
      <c r="R1280"/>
      <c r="S1280"/>
      <c r="T1280"/>
      <c r="U1280"/>
      <c r="V1280"/>
      <c r="W1280" s="138"/>
      <c r="X1280" s="138"/>
      <c r="Y1280"/>
      <c r="Z1280"/>
    </row>
    <row r="1281" spans="1:26" x14ac:dyDescent="0.2">
      <c r="A1281"/>
      <c r="B1281"/>
      <c r="C1281"/>
      <c r="D1281"/>
      <c r="E1281"/>
      <c r="F1281"/>
      <c r="G1281"/>
      <c r="H1281"/>
      <c r="I1281" s="138"/>
      <c r="J1281"/>
      <c r="K1281"/>
      <c r="L1281"/>
      <c r="M1281"/>
      <c r="N1281"/>
      <c r="O1281"/>
      <c r="P1281"/>
      <c r="Q1281"/>
      <c r="R1281"/>
      <c r="S1281"/>
      <c r="T1281"/>
      <c r="U1281"/>
      <c r="V1281"/>
      <c r="W1281" s="138"/>
      <c r="X1281" s="138"/>
      <c r="Y1281"/>
      <c r="Z1281"/>
    </row>
    <row r="1282" spans="1:26" x14ac:dyDescent="0.2">
      <c r="A1282"/>
      <c r="B1282"/>
      <c r="C1282"/>
      <c r="D1282"/>
      <c r="E1282"/>
      <c r="F1282"/>
      <c r="G1282"/>
      <c r="H1282"/>
      <c r="I1282" s="138"/>
      <c r="J1282"/>
      <c r="K1282"/>
      <c r="L1282"/>
      <c r="M1282"/>
      <c r="N1282"/>
      <c r="O1282"/>
      <c r="P1282"/>
      <c r="Q1282"/>
      <c r="R1282"/>
      <c r="S1282"/>
      <c r="T1282"/>
      <c r="U1282"/>
      <c r="V1282"/>
      <c r="W1282" s="138"/>
      <c r="X1282" s="138"/>
      <c r="Y1282"/>
      <c r="Z1282"/>
    </row>
    <row r="1283" spans="1:26" x14ac:dyDescent="0.2">
      <c r="A1283"/>
      <c r="B1283"/>
      <c r="C1283"/>
      <c r="D1283"/>
      <c r="E1283"/>
      <c r="F1283"/>
      <c r="G1283"/>
      <c r="H1283"/>
      <c r="I1283" s="138"/>
      <c r="J1283"/>
      <c r="K1283"/>
      <c r="L1283"/>
      <c r="M1283"/>
      <c r="N1283"/>
      <c r="O1283"/>
      <c r="P1283"/>
      <c r="Q1283"/>
      <c r="R1283"/>
      <c r="S1283"/>
      <c r="T1283"/>
      <c r="U1283"/>
      <c r="V1283"/>
      <c r="W1283" s="138"/>
      <c r="X1283" s="138"/>
      <c r="Y1283"/>
      <c r="Z1283"/>
    </row>
    <row r="1284" spans="1:26" x14ac:dyDescent="0.2">
      <c r="A1284"/>
      <c r="B1284"/>
      <c r="C1284"/>
      <c r="D1284"/>
      <c r="E1284"/>
      <c r="F1284"/>
      <c r="G1284"/>
      <c r="H1284"/>
      <c r="I1284" s="138"/>
      <c r="J1284"/>
      <c r="K1284"/>
      <c r="L1284"/>
      <c r="M1284"/>
      <c r="N1284"/>
      <c r="O1284"/>
      <c r="P1284"/>
      <c r="Q1284"/>
      <c r="R1284"/>
      <c r="S1284"/>
      <c r="T1284"/>
      <c r="U1284"/>
      <c r="V1284"/>
      <c r="W1284" s="138"/>
      <c r="X1284" s="138"/>
      <c r="Y1284"/>
      <c r="Z1284"/>
    </row>
    <row r="1285" spans="1:26" x14ac:dyDescent="0.2">
      <c r="A1285"/>
      <c r="B1285"/>
      <c r="C1285"/>
      <c r="D1285"/>
      <c r="E1285"/>
      <c r="F1285"/>
      <c r="G1285"/>
      <c r="H1285"/>
      <c r="I1285" s="138"/>
      <c r="J1285"/>
      <c r="K1285"/>
      <c r="L1285"/>
      <c r="M1285"/>
      <c r="N1285"/>
      <c r="O1285"/>
      <c r="P1285"/>
      <c r="Q1285"/>
      <c r="R1285"/>
      <c r="S1285"/>
      <c r="T1285"/>
      <c r="U1285"/>
      <c r="V1285"/>
      <c r="W1285" s="138"/>
      <c r="X1285" s="138"/>
      <c r="Y1285"/>
      <c r="Z1285"/>
    </row>
    <row r="1286" spans="1:26" x14ac:dyDescent="0.2">
      <c r="A1286"/>
      <c r="B1286"/>
      <c r="C1286"/>
      <c r="D1286"/>
      <c r="E1286"/>
      <c r="F1286"/>
      <c r="G1286"/>
      <c r="H1286"/>
      <c r="I1286" s="138"/>
      <c r="J1286"/>
      <c r="K1286"/>
      <c r="L1286"/>
      <c r="M1286"/>
      <c r="N1286"/>
      <c r="O1286"/>
      <c r="P1286"/>
      <c r="Q1286"/>
      <c r="R1286"/>
      <c r="S1286"/>
      <c r="T1286"/>
      <c r="U1286"/>
      <c r="V1286"/>
      <c r="W1286" s="138"/>
      <c r="X1286" s="138"/>
      <c r="Y1286"/>
      <c r="Z1286"/>
    </row>
    <row r="1287" spans="1:26" x14ac:dyDescent="0.2">
      <c r="A1287"/>
      <c r="B1287"/>
      <c r="C1287"/>
      <c r="D1287"/>
      <c r="E1287"/>
      <c r="F1287"/>
      <c r="G1287"/>
      <c r="H1287"/>
      <c r="I1287" s="138"/>
      <c r="J1287"/>
      <c r="K1287"/>
      <c r="L1287"/>
      <c r="M1287"/>
      <c r="N1287"/>
      <c r="O1287"/>
      <c r="P1287"/>
      <c r="Q1287"/>
      <c r="R1287"/>
      <c r="S1287"/>
      <c r="T1287"/>
      <c r="U1287"/>
      <c r="V1287"/>
      <c r="W1287" s="138"/>
      <c r="X1287" s="138"/>
      <c r="Y1287"/>
      <c r="Z1287"/>
    </row>
    <row r="1288" spans="1:26" x14ac:dyDescent="0.2">
      <c r="A1288"/>
      <c r="B1288"/>
      <c r="C1288"/>
      <c r="D1288"/>
      <c r="E1288"/>
      <c r="F1288"/>
      <c r="G1288"/>
      <c r="H1288"/>
      <c r="I1288" s="138"/>
      <c r="J1288"/>
      <c r="K1288"/>
      <c r="L1288"/>
      <c r="M1288"/>
      <c r="N1288"/>
      <c r="O1288"/>
      <c r="P1288"/>
      <c r="Q1288"/>
      <c r="R1288"/>
      <c r="S1288"/>
      <c r="T1288"/>
      <c r="U1288"/>
      <c r="V1288"/>
      <c r="W1288" s="138"/>
      <c r="X1288" s="138"/>
      <c r="Y1288"/>
      <c r="Z1288"/>
    </row>
    <row r="1289" spans="1:26" x14ac:dyDescent="0.2">
      <c r="A1289"/>
      <c r="B1289"/>
      <c r="C1289"/>
      <c r="D1289"/>
      <c r="E1289"/>
      <c r="F1289"/>
      <c r="G1289"/>
      <c r="H1289"/>
      <c r="I1289" s="138"/>
      <c r="J1289"/>
      <c r="K1289"/>
      <c r="L1289"/>
      <c r="M1289"/>
      <c r="N1289"/>
      <c r="O1289"/>
      <c r="P1289"/>
      <c r="Q1289"/>
      <c r="R1289"/>
      <c r="S1289"/>
      <c r="T1289"/>
      <c r="U1289"/>
      <c r="V1289"/>
      <c r="W1289" s="138"/>
      <c r="X1289" s="138"/>
      <c r="Y1289"/>
      <c r="Z1289"/>
    </row>
    <row r="1290" spans="1:26" x14ac:dyDescent="0.2">
      <c r="A1290"/>
      <c r="B1290"/>
      <c r="C1290"/>
      <c r="D1290"/>
      <c r="E1290"/>
      <c r="F1290"/>
      <c r="G1290"/>
      <c r="H1290"/>
      <c r="I1290" s="138"/>
      <c r="J1290"/>
      <c r="K1290"/>
      <c r="L1290"/>
      <c r="M1290"/>
      <c r="N1290"/>
      <c r="O1290"/>
      <c r="P1290"/>
      <c r="Q1290"/>
      <c r="R1290"/>
      <c r="S1290"/>
      <c r="T1290"/>
      <c r="U1290"/>
      <c r="V1290"/>
      <c r="W1290" s="138"/>
      <c r="X1290" s="138"/>
      <c r="Y1290"/>
      <c r="Z1290"/>
    </row>
    <row r="1291" spans="1:26" x14ac:dyDescent="0.2">
      <c r="A1291"/>
      <c r="B1291"/>
      <c r="C1291"/>
      <c r="D1291"/>
      <c r="E1291"/>
      <c r="F1291"/>
      <c r="G1291"/>
      <c r="H1291"/>
      <c r="I1291" s="138"/>
      <c r="J1291"/>
      <c r="K1291"/>
      <c r="L1291"/>
      <c r="M1291"/>
      <c r="N1291"/>
      <c r="O1291"/>
      <c r="P1291"/>
      <c r="Q1291"/>
      <c r="R1291"/>
      <c r="S1291"/>
      <c r="T1291"/>
      <c r="U1291"/>
      <c r="V1291"/>
      <c r="W1291" s="138"/>
      <c r="X1291" s="138"/>
      <c r="Y1291"/>
      <c r="Z1291"/>
    </row>
    <row r="1292" spans="1:26" x14ac:dyDescent="0.2">
      <c r="A1292"/>
      <c r="B1292"/>
      <c r="C1292"/>
      <c r="D1292"/>
      <c r="E1292"/>
      <c r="F1292"/>
      <c r="G1292"/>
      <c r="H1292"/>
      <c r="I1292" s="138"/>
      <c r="J1292"/>
      <c r="K1292"/>
      <c r="L1292"/>
      <c r="M1292"/>
      <c r="N1292"/>
      <c r="O1292"/>
      <c r="P1292"/>
      <c r="Q1292"/>
      <c r="R1292"/>
      <c r="S1292"/>
      <c r="T1292"/>
      <c r="U1292"/>
      <c r="V1292"/>
      <c r="W1292" s="138"/>
      <c r="X1292" s="138"/>
      <c r="Y1292"/>
      <c r="Z1292"/>
    </row>
    <row r="1293" spans="1:26" x14ac:dyDescent="0.2">
      <c r="A1293"/>
      <c r="B1293"/>
      <c r="C1293"/>
      <c r="D1293"/>
      <c r="E1293"/>
      <c r="F1293"/>
      <c r="G1293"/>
      <c r="H1293"/>
      <c r="I1293" s="138"/>
      <c r="J1293"/>
      <c r="K1293"/>
      <c r="L1293"/>
      <c r="M1293"/>
      <c r="N1293"/>
      <c r="O1293"/>
      <c r="P1293"/>
      <c r="Q1293"/>
      <c r="R1293"/>
      <c r="S1293"/>
      <c r="T1293"/>
      <c r="U1293"/>
      <c r="V1293"/>
      <c r="W1293" s="138"/>
      <c r="X1293" s="138"/>
      <c r="Y1293"/>
      <c r="Z1293"/>
    </row>
    <row r="1294" spans="1:26" x14ac:dyDescent="0.2">
      <c r="A1294"/>
      <c r="B1294"/>
      <c r="C1294"/>
      <c r="D1294"/>
      <c r="E1294"/>
      <c r="F1294"/>
      <c r="G1294"/>
      <c r="H1294"/>
      <c r="I1294" s="138"/>
      <c r="J1294"/>
      <c r="K1294"/>
      <c r="L1294"/>
      <c r="M1294"/>
      <c r="N1294"/>
      <c r="O1294"/>
      <c r="P1294"/>
      <c r="Q1294"/>
      <c r="R1294"/>
      <c r="S1294"/>
      <c r="T1294"/>
      <c r="U1294"/>
      <c r="V1294"/>
      <c r="W1294" s="138"/>
      <c r="X1294" s="138"/>
      <c r="Y1294"/>
      <c r="Z1294"/>
    </row>
    <row r="1295" spans="1:26" x14ac:dyDescent="0.2">
      <c r="A1295"/>
      <c r="B1295"/>
      <c r="C1295"/>
      <c r="D1295"/>
      <c r="E1295"/>
      <c r="F1295"/>
      <c r="G1295"/>
      <c r="H1295"/>
      <c r="I1295" s="138"/>
      <c r="J1295"/>
      <c r="K1295"/>
      <c r="L1295"/>
      <c r="M1295"/>
      <c r="N1295"/>
      <c r="O1295"/>
      <c r="P1295"/>
      <c r="Q1295"/>
      <c r="R1295"/>
      <c r="S1295"/>
      <c r="T1295"/>
      <c r="U1295"/>
      <c r="V1295"/>
      <c r="W1295" s="138"/>
      <c r="X1295" s="138"/>
      <c r="Y1295"/>
      <c r="Z1295"/>
    </row>
    <row r="1296" spans="1:26" x14ac:dyDescent="0.2">
      <c r="A1296"/>
      <c r="B1296"/>
      <c r="C1296"/>
      <c r="D1296"/>
      <c r="E1296"/>
      <c r="F1296"/>
      <c r="G1296"/>
      <c r="H1296"/>
      <c r="I1296" s="138"/>
      <c r="J1296"/>
      <c r="K1296"/>
      <c r="L1296"/>
      <c r="M1296"/>
      <c r="N1296"/>
      <c r="O1296"/>
      <c r="P1296"/>
      <c r="Q1296"/>
      <c r="R1296"/>
      <c r="S1296"/>
      <c r="T1296"/>
      <c r="U1296"/>
      <c r="V1296"/>
      <c r="W1296" s="138"/>
      <c r="X1296" s="138"/>
      <c r="Y1296"/>
      <c r="Z1296"/>
    </row>
    <row r="1297" spans="1:26" x14ac:dyDescent="0.2">
      <c r="A1297"/>
      <c r="B1297"/>
      <c r="C1297"/>
      <c r="D1297"/>
      <c r="E1297"/>
      <c r="F1297"/>
      <c r="G1297"/>
      <c r="H1297"/>
      <c r="I1297" s="138"/>
      <c r="J1297"/>
      <c r="K1297"/>
      <c r="L1297"/>
      <c r="M1297"/>
      <c r="N1297"/>
      <c r="O1297"/>
      <c r="P1297"/>
      <c r="Q1297"/>
      <c r="R1297"/>
      <c r="S1297"/>
      <c r="T1297"/>
      <c r="U1297"/>
      <c r="V1297"/>
      <c r="W1297" s="138"/>
      <c r="X1297" s="138"/>
      <c r="Y1297"/>
      <c r="Z1297"/>
    </row>
    <row r="1298" spans="1:26" x14ac:dyDescent="0.2">
      <c r="A1298"/>
      <c r="B1298"/>
      <c r="C1298"/>
      <c r="D1298"/>
      <c r="E1298"/>
      <c r="F1298"/>
      <c r="G1298"/>
      <c r="H1298"/>
      <c r="I1298" s="138"/>
      <c r="J1298"/>
      <c r="K1298"/>
      <c r="L1298"/>
      <c r="M1298"/>
      <c r="N1298"/>
      <c r="O1298"/>
      <c r="P1298"/>
      <c r="Q1298"/>
      <c r="R1298"/>
      <c r="S1298"/>
      <c r="T1298"/>
      <c r="U1298"/>
      <c r="V1298"/>
      <c r="W1298" s="138"/>
      <c r="X1298" s="138"/>
      <c r="Y1298"/>
      <c r="Z1298"/>
    </row>
    <row r="1299" spans="1:26" x14ac:dyDescent="0.2">
      <c r="A1299"/>
      <c r="B1299"/>
      <c r="C1299"/>
      <c r="D1299"/>
      <c r="E1299"/>
      <c r="F1299"/>
      <c r="G1299"/>
      <c r="H1299"/>
      <c r="I1299" s="138"/>
      <c r="J1299"/>
      <c r="K1299"/>
      <c r="L1299"/>
      <c r="M1299"/>
      <c r="N1299"/>
      <c r="O1299"/>
      <c r="P1299"/>
      <c r="Q1299"/>
      <c r="R1299"/>
      <c r="S1299"/>
      <c r="T1299"/>
      <c r="U1299"/>
      <c r="V1299"/>
      <c r="W1299" s="138"/>
      <c r="X1299" s="138"/>
      <c r="Y1299"/>
      <c r="Z1299"/>
    </row>
    <row r="1300" spans="1:26" x14ac:dyDescent="0.2">
      <c r="A1300"/>
      <c r="B1300"/>
      <c r="C1300"/>
      <c r="D1300"/>
      <c r="E1300"/>
      <c r="F1300"/>
      <c r="G1300"/>
      <c r="H1300"/>
      <c r="I1300" s="138"/>
      <c r="J1300"/>
      <c r="K1300"/>
      <c r="L1300"/>
      <c r="M1300"/>
      <c r="N1300"/>
      <c r="O1300"/>
      <c r="P1300"/>
      <c r="Q1300"/>
      <c r="R1300"/>
      <c r="S1300"/>
      <c r="T1300"/>
      <c r="U1300"/>
      <c r="V1300"/>
      <c r="W1300" s="138"/>
      <c r="X1300" s="138"/>
      <c r="Y1300"/>
      <c r="Z1300"/>
    </row>
    <row r="1301" spans="1:26" x14ac:dyDescent="0.2">
      <c r="A1301"/>
      <c r="B1301"/>
      <c r="C1301"/>
      <c r="D1301"/>
      <c r="E1301"/>
      <c r="F1301"/>
      <c r="G1301"/>
      <c r="H1301"/>
      <c r="I1301" s="138"/>
      <c r="J1301"/>
      <c r="K1301"/>
      <c r="L1301"/>
      <c r="M1301"/>
      <c r="N1301"/>
      <c r="O1301"/>
      <c r="P1301"/>
      <c r="Q1301"/>
      <c r="R1301"/>
      <c r="S1301"/>
      <c r="T1301"/>
      <c r="U1301"/>
      <c r="V1301"/>
      <c r="W1301" s="138"/>
      <c r="X1301" s="138"/>
      <c r="Y1301"/>
      <c r="Z1301"/>
    </row>
    <row r="1302" spans="1:26" x14ac:dyDescent="0.2">
      <c r="A1302"/>
      <c r="B1302"/>
      <c r="C1302"/>
      <c r="D1302"/>
      <c r="E1302"/>
      <c r="F1302"/>
      <c r="G1302"/>
      <c r="H1302"/>
      <c r="I1302" s="138"/>
      <c r="J1302"/>
      <c r="K1302"/>
      <c r="L1302"/>
      <c r="M1302"/>
      <c r="N1302"/>
      <c r="O1302"/>
      <c r="P1302"/>
      <c r="Q1302"/>
      <c r="R1302"/>
      <c r="S1302"/>
      <c r="T1302"/>
      <c r="U1302"/>
      <c r="V1302"/>
      <c r="W1302" s="138"/>
      <c r="X1302" s="138"/>
      <c r="Y1302"/>
      <c r="Z1302"/>
    </row>
    <row r="1303" spans="1:26" x14ac:dyDescent="0.2">
      <c r="A1303"/>
      <c r="B1303"/>
      <c r="C1303"/>
      <c r="D1303"/>
      <c r="E1303"/>
      <c r="F1303"/>
      <c r="G1303"/>
      <c r="H1303"/>
      <c r="I1303" s="138"/>
      <c r="J1303"/>
      <c r="K1303"/>
      <c r="L1303"/>
      <c r="M1303"/>
      <c r="N1303"/>
      <c r="O1303"/>
      <c r="P1303"/>
      <c r="Q1303"/>
      <c r="R1303"/>
      <c r="S1303"/>
      <c r="T1303"/>
      <c r="U1303"/>
      <c r="V1303"/>
      <c r="W1303" s="138"/>
      <c r="X1303" s="138"/>
      <c r="Y1303"/>
      <c r="Z1303"/>
    </row>
    <row r="1304" spans="1:26" x14ac:dyDescent="0.2">
      <c r="A1304"/>
      <c r="B1304"/>
      <c r="C1304"/>
      <c r="D1304"/>
      <c r="E1304"/>
      <c r="F1304"/>
      <c r="G1304"/>
      <c r="H1304"/>
      <c r="I1304" s="138"/>
      <c r="J1304"/>
      <c r="K1304"/>
      <c r="L1304"/>
      <c r="M1304"/>
      <c r="N1304"/>
      <c r="O1304"/>
      <c r="P1304"/>
      <c r="Q1304"/>
      <c r="R1304"/>
      <c r="S1304"/>
      <c r="T1304"/>
      <c r="U1304"/>
      <c r="V1304"/>
      <c r="W1304" s="138"/>
      <c r="X1304" s="138"/>
      <c r="Y1304"/>
      <c r="Z1304"/>
    </row>
    <row r="1305" spans="1:26" x14ac:dyDescent="0.2">
      <c r="A1305"/>
      <c r="B1305"/>
      <c r="C1305"/>
      <c r="D1305"/>
      <c r="E1305"/>
      <c r="F1305"/>
      <c r="G1305"/>
      <c r="H1305"/>
      <c r="I1305" s="138"/>
      <c r="J1305"/>
      <c r="K1305"/>
      <c r="L1305"/>
      <c r="M1305"/>
      <c r="N1305"/>
      <c r="O1305"/>
      <c r="P1305"/>
      <c r="Q1305"/>
      <c r="R1305"/>
      <c r="S1305"/>
      <c r="T1305"/>
      <c r="U1305"/>
      <c r="V1305"/>
      <c r="W1305" s="138"/>
      <c r="X1305" s="138"/>
      <c r="Y1305"/>
      <c r="Z1305"/>
    </row>
    <row r="1306" spans="1:26" x14ac:dyDescent="0.2">
      <c r="A1306"/>
      <c r="B1306"/>
      <c r="C1306"/>
      <c r="D1306"/>
      <c r="E1306"/>
      <c r="F1306"/>
      <c r="G1306"/>
      <c r="H1306"/>
      <c r="I1306" s="138"/>
      <c r="J1306"/>
      <c r="K1306"/>
      <c r="L1306"/>
      <c r="M1306"/>
      <c r="N1306"/>
      <c r="O1306"/>
      <c r="P1306"/>
      <c r="Q1306"/>
      <c r="R1306"/>
      <c r="S1306"/>
      <c r="T1306"/>
      <c r="U1306"/>
      <c r="V1306"/>
      <c r="W1306" s="138"/>
      <c r="X1306" s="138"/>
      <c r="Y1306"/>
      <c r="Z1306"/>
    </row>
    <row r="1307" spans="1:26" x14ac:dyDescent="0.2">
      <c r="A1307"/>
      <c r="B1307"/>
      <c r="C1307"/>
      <c r="D1307"/>
      <c r="E1307"/>
      <c r="F1307"/>
      <c r="G1307"/>
      <c r="H1307"/>
      <c r="I1307" s="138"/>
      <c r="J1307"/>
      <c r="K1307"/>
      <c r="L1307"/>
      <c r="M1307"/>
      <c r="N1307"/>
      <c r="O1307"/>
      <c r="P1307"/>
      <c r="Q1307"/>
      <c r="R1307"/>
      <c r="S1307"/>
      <c r="T1307"/>
      <c r="U1307"/>
      <c r="V1307"/>
      <c r="W1307" s="138"/>
      <c r="X1307" s="138"/>
      <c r="Y1307"/>
      <c r="Z1307"/>
    </row>
    <row r="1308" spans="1:26" x14ac:dyDescent="0.2">
      <c r="A1308"/>
      <c r="B1308"/>
      <c r="C1308"/>
      <c r="D1308"/>
      <c r="E1308"/>
      <c r="F1308"/>
      <c r="G1308"/>
      <c r="H1308"/>
      <c r="I1308" s="138"/>
      <c r="J1308"/>
      <c r="K1308"/>
      <c r="L1308"/>
      <c r="M1308"/>
      <c r="N1308"/>
      <c r="O1308"/>
      <c r="P1308"/>
      <c r="Q1308"/>
      <c r="R1308"/>
      <c r="S1308"/>
      <c r="T1308"/>
      <c r="U1308"/>
      <c r="V1308"/>
      <c r="W1308" s="138"/>
      <c r="X1308" s="138"/>
      <c r="Y1308"/>
      <c r="Z1308"/>
    </row>
    <row r="1309" spans="1:26" x14ac:dyDescent="0.2">
      <c r="A1309"/>
      <c r="B1309"/>
      <c r="C1309"/>
      <c r="D1309"/>
      <c r="E1309"/>
      <c r="F1309"/>
      <c r="G1309"/>
      <c r="H1309"/>
      <c r="I1309" s="138"/>
      <c r="J1309"/>
      <c r="K1309"/>
      <c r="L1309"/>
      <c r="M1309"/>
      <c r="N1309"/>
      <c r="O1309"/>
      <c r="P1309"/>
      <c r="Q1309"/>
      <c r="R1309"/>
      <c r="S1309"/>
      <c r="T1309"/>
      <c r="U1309"/>
      <c r="V1309"/>
      <c r="W1309" s="138"/>
      <c r="X1309" s="138"/>
      <c r="Y1309"/>
      <c r="Z1309"/>
    </row>
    <row r="1310" spans="1:26" x14ac:dyDescent="0.2">
      <c r="A1310"/>
      <c r="B1310"/>
      <c r="C1310"/>
      <c r="D1310"/>
      <c r="E1310"/>
      <c r="F1310"/>
      <c r="G1310"/>
      <c r="H1310"/>
      <c r="I1310" s="138"/>
      <c r="J1310"/>
      <c r="K1310"/>
      <c r="L1310"/>
      <c r="M1310"/>
      <c r="N1310"/>
      <c r="O1310"/>
      <c r="P1310"/>
      <c r="Q1310"/>
      <c r="R1310"/>
      <c r="S1310"/>
      <c r="T1310"/>
      <c r="U1310"/>
      <c r="V1310"/>
      <c r="W1310" s="138"/>
      <c r="X1310" s="138"/>
      <c r="Y1310"/>
      <c r="Z1310"/>
    </row>
    <row r="1311" spans="1:26" x14ac:dyDescent="0.2">
      <c r="A1311"/>
      <c r="B1311"/>
      <c r="C1311"/>
      <c r="D1311"/>
      <c r="E1311"/>
      <c r="F1311"/>
      <c r="G1311"/>
      <c r="H1311"/>
      <c r="I1311" s="138"/>
      <c r="J1311"/>
      <c r="K1311"/>
      <c r="L1311"/>
      <c r="M1311"/>
      <c r="N1311"/>
      <c r="O1311"/>
      <c r="P1311"/>
      <c r="Q1311"/>
      <c r="R1311"/>
      <c r="S1311"/>
      <c r="T1311"/>
      <c r="U1311"/>
      <c r="V1311"/>
      <c r="W1311" s="138"/>
      <c r="X1311" s="138"/>
      <c r="Y1311"/>
      <c r="Z1311"/>
    </row>
    <row r="1312" spans="1:26" x14ac:dyDescent="0.2">
      <c r="A1312"/>
      <c r="B1312"/>
      <c r="C1312"/>
      <c r="D1312"/>
      <c r="E1312"/>
      <c r="F1312"/>
      <c r="G1312"/>
      <c r="H1312"/>
      <c r="I1312" s="138"/>
      <c r="J1312"/>
      <c r="K1312"/>
      <c r="L1312"/>
      <c r="M1312"/>
      <c r="N1312"/>
      <c r="O1312"/>
      <c r="P1312"/>
      <c r="Q1312"/>
      <c r="R1312"/>
      <c r="S1312"/>
      <c r="T1312"/>
      <c r="U1312"/>
      <c r="V1312"/>
      <c r="W1312" s="138"/>
      <c r="X1312" s="138"/>
      <c r="Y1312"/>
      <c r="Z1312"/>
    </row>
    <row r="1313" spans="1:26" x14ac:dyDescent="0.2">
      <c r="A1313"/>
      <c r="B1313"/>
      <c r="C1313"/>
      <c r="D1313"/>
      <c r="E1313"/>
      <c r="F1313"/>
      <c r="G1313"/>
      <c r="H1313"/>
      <c r="I1313" s="138"/>
      <c r="J1313"/>
      <c r="K1313"/>
      <c r="L1313"/>
      <c r="M1313"/>
      <c r="N1313"/>
      <c r="O1313"/>
      <c r="P1313"/>
      <c r="Q1313"/>
      <c r="R1313"/>
      <c r="S1313"/>
      <c r="T1313"/>
      <c r="U1313"/>
      <c r="V1313"/>
      <c r="W1313" s="138"/>
      <c r="X1313" s="138"/>
      <c r="Y1313"/>
      <c r="Z1313"/>
    </row>
    <row r="1314" spans="1:26" x14ac:dyDescent="0.2">
      <c r="A1314"/>
      <c r="B1314"/>
      <c r="C1314"/>
      <c r="D1314"/>
      <c r="E1314"/>
      <c r="F1314"/>
      <c r="G1314"/>
      <c r="H1314"/>
      <c r="I1314" s="138"/>
      <c r="J1314"/>
      <c r="K1314"/>
      <c r="L1314"/>
      <c r="M1314"/>
      <c r="N1314"/>
      <c r="O1314"/>
      <c r="P1314"/>
      <c r="Q1314"/>
      <c r="R1314"/>
      <c r="S1314"/>
      <c r="T1314"/>
      <c r="U1314"/>
      <c r="V1314"/>
      <c r="W1314" s="138"/>
      <c r="X1314" s="138"/>
      <c r="Y1314"/>
      <c r="Z1314"/>
    </row>
    <row r="1315" spans="1:26" x14ac:dyDescent="0.2">
      <c r="A1315"/>
      <c r="B1315"/>
      <c r="C1315"/>
      <c r="D1315"/>
      <c r="E1315"/>
      <c r="F1315"/>
      <c r="G1315"/>
      <c r="H1315"/>
      <c r="I1315" s="138"/>
      <c r="J1315"/>
      <c r="K1315"/>
      <c r="L1315"/>
      <c r="M1315"/>
      <c r="N1315"/>
      <c r="O1315"/>
      <c r="P1315"/>
      <c r="Q1315"/>
      <c r="R1315"/>
      <c r="S1315"/>
      <c r="T1315"/>
      <c r="U1315"/>
      <c r="V1315"/>
      <c r="W1315" s="138"/>
      <c r="X1315" s="138"/>
      <c r="Y1315"/>
      <c r="Z1315"/>
    </row>
    <row r="1316" spans="1:26" x14ac:dyDescent="0.2">
      <c r="A1316"/>
      <c r="B1316"/>
      <c r="C1316"/>
      <c r="D1316"/>
      <c r="E1316"/>
      <c r="F1316"/>
      <c r="G1316"/>
      <c r="H1316"/>
      <c r="I1316" s="138"/>
      <c r="J1316"/>
      <c r="K1316"/>
      <c r="L1316"/>
      <c r="M1316"/>
      <c r="N1316"/>
      <c r="O1316"/>
      <c r="P1316"/>
      <c r="Q1316"/>
      <c r="R1316"/>
      <c r="S1316"/>
      <c r="T1316"/>
      <c r="U1316"/>
      <c r="V1316"/>
      <c r="W1316" s="138"/>
      <c r="X1316" s="138"/>
      <c r="Y1316"/>
      <c r="Z1316"/>
    </row>
    <row r="1317" spans="1:26" x14ac:dyDescent="0.2">
      <c r="A1317"/>
      <c r="B1317"/>
      <c r="C1317"/>
      <c r="D1317"/>
      <c r="E1317"/>
      <c r="F1317"/>
      <c r="G1317"/>
      <c r="H1317"/>
      <c r="I1317" s="138"/>
      <c r="J1317"/>
      <c r="K1317"/>
      <c r="L1317"/>
      <c r="M1317"/>
      <c r="N1317"/>
      <c r="O1317"/>
      <c r="P1317"/>
      <c r="Q1317"/>
      <c r="R1317"/>
      <c r="S1317"/>
      <c r="T1317"/>
      <c r="U1317"/>
      <c r="V1317"/>
      <c r="W1317" s="138"/>
      <c r="X1317" s="138"/>
      <c r="Y1317"/>
      <c r="Z1317"/>
    </row>
    <row r="1318" spans="1:26" x14ac:dyDescent="0.2">
      <c r="A1318"/>
      <c r="B1318"/>
      <c r="C1318"/>
      <c r="D1318"/>
      <c r="E1318"/>
      <c r="F1318"/>
      <c r="G1318"/>
      <c r="H1318"/>
      <c r="I1318" s="138"/>
      <c r="J1318"/>
      <c r="K1318"/>
      <c r="L1318"/>
      <c r="M1318"/>
      <c r="N1318"/>
      <c r="O1318"/>
      <c r="P1318"/>
      <c r="Q1318"/>
      <c r="R1318"/>
      <c r="S1318"/>
      <c r="T1318"/>
      <c r="U1318"/>
      <c r="V1318"/>
      <c r="W1318" s="138"/>
      <c r="X1318" s="138"/>
      <c r="Y1318"/>
      <c r="Z1318"/>
    </row>
    <row r="1319" spans="1:26" x14ac:dyDescent="0.2">
      <c r="A1319"/>
      <c r="B1319"/>
      <c r="C1319"/>
      <c r="D1319"/>
      <c r="E1319"/>
      <c r="F1319"/>
      <c r="G1319"/>
      <c r="H1319"/>
      <c r="I1319" s="138"/>
      <c r="J1319"/>
      <c r="K1319"/>
      <c r="L1319"/>
      <c r="M1319"/>
      <c r="N1319"/>
      <c r="O1319"/>
      <c r="P1319"/>
      <c r="Q1319"/>
      <c r="R1319"/>
      <c r="S1319"/>
      <c r="T1319"/>
      <c r="U1319"/>
      <c r="V1319"/>
      <c r="W1319" s="138"/>
      <c r="X1319" s="138"/>
      <c r="Y1319"/>
      <c r="Z1319"/>
    </row>
    <row r="1320" spans="1:26" x14ac:dyDescent="0.2">
      <c r="A1320"/>
      <c r="B1320"/>
      <c r="C1320"/>
      <c r="D1320"/>
      <c r="E1320"/>
      <c r="F1320"/>
      <c r="G1320"/>
      <c r="H1320"/>
      <c r="I1320" s="138"/>
      <c r="J1320"/>
      <c r="K1320"/>
      <c r="L1320"/>
      <c r="M1320"/>
      <c r="N1320"/>
      <c r="O1320"/>
      <c r="P1320"/>
      <c r="Q1320"/>
      <c r="R1320"/>
      <c r="S1320"/>
      <c r="T1320"/>
      <c r="U1320"/>
      <c r="V1320"/>
      <c r="W1320" s="138"/>
      <c r="X1320" s="138"/>
      <c r="Y1320"/>
      <c r="Z1320"/>
    </row>
    <row r="1321" spans="1:26" x14ac:dyDescent="0.2">
      <c r="A1321"/>
      <c r="B1321"/>
      <c r="C1321"/>
      <c r="D1321"/>
      <c r="E1321"/>
      <c r="F1321"/>
      <c r="G1321"/>
      <c r="H1321"/>
      <c r="I1321" s="138"/>
      <c r="J1321"/>
      <c r="K1321"/>
      <c r="L1321"/>
      <c r="M1321"/>
      <c r="N1321"/>
      <c r="O1321"/>
      <c r="P1321"/>
      <c r="Q1321"/>
      <c r="R1321"/>
      <c r="S1321"/>
      <c r="T1321"/>
      <c r="U1321"/>
      <c r="V1321"/>
      <c r="W1321" s="138"/>
      <c r="X1321" s="138"/>
      <c r="Y1321"/>
      <c r="Z1321"/>
    </row>
    <row r="1322" spans="1:26" x14ac:dyDescent="0.2">
      <c r="A1322"/>
      <c r="B1322"/>
      <c r="C1322"/>
      <c r="D1322"/>
      <c r="E1322"/>
      <c r="F1322"/>
      <c r="G1322"/>
      <c r="H1322"/>
      <c r="I1322" s="138"/>
      <c r="J1322"/>
      <c r="K1322"/>
      <c r="L1322"/>
      <c r="M1322"/>
      <c r="N1322"/>
      <c r="O1322"/>
      <c r="P1322"/>
      <c r="Q1322"/>
      <c r="R1322"/>
      <c r="S1322"/>
      <c r="T1322"/>
      <c r="U1322"/>
      <c r="V1322"/>
      <c r="W1322" s="138"/>
      <c r="X1322" s="138"/>
      <c r="Y1322"/>
      <c r="Z1322"/>
    </row>
    <row r="1323" spans="1:26" x14ac:dyDescent="0.2">
      <c r="A1323"/>
      <c r="B1323"/>
      <c r="C1323"/>
      <c r="D1323"/>
      <c r="E1323"/>
      <c r="F1323"/>
      <c r="G1323"/>
      <c r="H1323"/>
      <c r="I1323" s="138"/>
      <c r="J1323"/>
      <c r="K1323"/>
      <c r="L1323"/>
      <c r="M1323"/>
      <c r="N1323"/>
      <c r="O1323"/>
      <c r="P1323"/>
      <c r="Q1323"/>
      <c r="R1323"/>
      <c r="S1323"/>
      <c r="T1323"/>
      <c r="U1323"/>
      <c r="V1323"/>
      <c r="W1323" s="138"/>
      <c r="X1323" s="138"/>
      <c r="Y1323"/>
      <c r="Z1323"/>
    </row>
    <row r="1324" spans="1:26" x14ac:dyDescent="0.2">
      <c r="A1324"/>
      <c r="B1324"/>
      <c r="C1324"/>
      <c r="D1324"/>
      <c r="E1324"/>
      <c r="F1324"/>
      <c r="G1324"/>
      <c r="H1324"/>
      <c r="I1324" s="138"/>
      <c r="J1324"/>
      <c r="K1324"/>
      <c r="L1324"/>
      <c r="M1324"/>
      <c r="N1324"/>
      <c r="O1324"/>
      <c r="P1324"/>
      <c r="Q1324"/>
      <c r="R1324"/>
      <c r="S1324"/>
      <c r="T1324"/>
      <c r="U1324"/>
      <c r="V1324"/>
      <c r="W1324" s="138"/>
      <c r="X1324" s="138"/>
      <c r="Y1324"/>
      <c r="Z1324"/>
    </row>
    <row r="1325" spans="1:26" x14ac:dyDescent="0.2">
      <c r="A1325"/>
      <c r="B1325"/>
      <c r="C1325"/>
      <c r="D1325"/>
      <c r="E1325"/>
      <c r="F1325"/>
      <c r="G1325"/>
      <c r="H1325"/>
      <c r="I1325" s="138"/>
      <c r="J1325"/>
      <c r="K1325"/>
      <c r="L1325"/>
      <c r="M1325"/>
      <c r="N1325"/>
      <c r="O1325"/>
      <c r="P1325"/>
      <c r="Q1325"/>
      <c r="R1325"/>
      <c r="S1325"/>
      <c r="T1325"/>
      <c r="U1325"/>
      <c r="V1325"/>
      <c r="W1325" s="138"/>
      <c r="X1325" s="138"/>
      <c r="Y1325"/>
      <c r="Z1325"/>
    </row>
    <row r="1326" spans="1:26" x14ac:dyDescent="0.2">
      <c r="A1326"/>
      <c r="B1326"/>
      <c r="C1326"/>
      <c r="D1326"/>
      <c r="E1326"/>
      <c r="F1326"/>
      <c r="G1326"/>
      <c r="H1326"/>
      <c r="I1326" s="138"/>
      <c r="J1326"/>
      <c r="K1326"/>
      <c r="L1326"/>
      <c r="M1326"/>
      <c r="N1326"/>
      <c r="O1326"/>
      <c r="P1326"/>
      <c r="Q1326"/>
      <c r="R1326"/>
      <c r="S1326"/>
      <c r="T1326"/>
      <c r="U1326"/>
      <c r="V1326"/>
      <c r="W1326" s="138"/>
      <c r="X1326" s="138"/>
      <c r="Y1326"/>
      <c r="Z1326"/>
    </row>
    <row r="1327" spans="1:26" x14ac:dyDescent="0.2">
      <c r="A1327"/>
      <c r="B1327"/>
      <c r="C1327"/>
      <c r="D1327"/>
      <c r="E1327"/>
      <c r="F1327"/>
      <c r="G1327"/>
      <c r="H1327"/>
      <c r="I1327" s="138"/>
      <c r="J1327"/>
      <c r="K1327"/>
      <c r="L1327"/>
      <c r="M1327"/>
      <c r="N1327"/>
      <c r="O1327"/>
      <c r="P1327"/>
      <c r="Q1327"/>
      <c r="R1327"/>
      <c r="S1327"/>
      <c r="T1327"/>
      <c r="U1327"/>
      <c r="V1327"/>
      <c r="W1327" s="138"/>
      <c r="X1327" s="138"/>
      <c r="Y1327"/>
      <c r="Z1327"/>
    </row>
    <row r="1328" spans="1:26" x14ac:dyDescent="0.2">
      <c r="A1328"/>
      <c r="B1328"/>
      <c r="C1328"/>
      <c r="D1328"/>
      <c r="E1328"/>
      <c r="F1328"/>
      <c r="G1328"/>
      <c r="H1328"/>
      <c r="I1328" s="138"/>
      <c r="J1328"/>
      <c r="K1328"/>
      <c r="L1328"/>
      <c r="M1328"/>
      <c r="N1328"/>
      <c r="O1328"/>
      <c r="P1328"/>
      <c r="Q1328"/>
      <c r="R1328"/>
      <c r="S1328"/>
      <c r="T1328"/>
      <c r="U1328"/>
      <c r="V1328"/>
      <c r="W1328" s="138"/>
      <c r="X1328" s="138"/>
      <c r="Y1328"/>
      <c r="Z1328"/>
    </row>
    <row r="1329" spans="1:26" x14ac:dyDescent="0.2">
      <c r="A1329"/>
      <c r="B1329"/>
      <c r="C1329"/>
      <c r="D1329"/>
      <c r="E1329"/>
      <c r="F1329"/>
      <c r="G1329"/>
      <c r="H1329"/>
      <c r="I1329" s="138"/>
      <c r="J1329"/>
      <c r="K1329"/>
      <c r="L1329"/>
      <c r="M1329"/>
      <c r="N1329"/>
      <c r="O1329"/>
      <c r="P1329"/>
      <c r="Q1329"/>
      <c r="R1329"/>
      <c r="S1329"/>
      <c r="T1329"/>
      <c r="U1329"/>
      <c r="V1329"/>
      <c r="W1329" s="138"/>
      <c r="X1329" s="138"/>
      <c r="Y1329"/>
      <c r="Z1329"/>
    </row>
    <row r="1330" spans="1:26" x14ac:dyDescent="0.2">
      <c r="A1330"/>
      <c r="B1330"/>
      <c r="C1330"/>
      <c r="D1330"/>
      <c r="E1330"/>
      <c r="F1330"/>
      <c r="G1330"/>
      <c r="H1330"/>
      <c r="I1330" s="138"/>
      <c r="J1330"/>
      <c r="K1330"/>
      <c r="L1330"/>
      <c r="M1330"/>
      <c r="N1330"/>
      <c r="O1330"/>
      <c r="P1330"/>
      <c r="Q1330"/>
      <c r="R1330"/>
      <c r="S1330"/>
      <c r="T1330"/>
      <c r="U1330"/>
      <c r="V1330"/>
      <c r="W1330" s="138"/>
      <c r="X1330" s="138"/>
      <c r="Y1330"/>
      <c r="Z1330"/>
    </row>
    <row r="1331" spans="1:26" x14ac:dyDescent="0.2">
      <c r="A1331"/>
      <c r="B1331"/>
      <c r="C1331"/>
      <c r="D1331"/>
      <c r="E1331"/>
      <c r="F1331"/>
      <c r="G1331"/>
      <c r="H1331"/>
      <c r="I1331" s="138"/>
      <c r="J1331"/>
      <c r="K1331"/>
      <c r="L1331"/>
      <c r="M1331"/>
      <c r="N1331"/>
      <c r="O1331"/>
      <c r="P1331"/>
      <c r="Q1331"/>
      <c r="R1331"/>
      <c r="S1331"/>
      <c r="T1331"/>
      <c r="U1331"/>
      <c r="V1331"/>
      <c r="W1331" s="138"/>
      <c r="X1331" s="138"/>
      <c r="Y1331"/>
      <c r="Z1331"/>
    </row>
    <row r="1332" spans="1:26" x14ac:dyDescent="0.2">
      <c r="A1332"/>
      <c r="B1332"/>
      <c r="C1332"/>
      <c r="D1332"/>
      <c r="E1332"/>
      <c r="F1332"/>
      <c r="G1332"/>
      <c r="H1332"/>
      <c r="I1332" s="138"/>
      <c r="J1332"/>
      <c r="K1332"/>
      <c r="L1332"/>
      <c r="M1332"/>
      <c r="N1332"/>
      <c r="O1332"/>
      <c r="P1332"/>
      <c r="Q1332"/>
      <c r="R1332"/>
      <c r="S1332"/>
      <c r="T1332"/>
      <c r="U1332"/>
      <c r="V1332"/>
      <c r="W1332" s="138"/>
      <c r="X1332" s="138"/>
      <c r="Y1332"/>
      <c r="Z1332"/>
    </row>
    <row r="1333" spans="1:26" x14ac:dyDescent="0.2">
      <c r="A1333"/>
      <c r="B1333"/>
      <c r="C1333"/>
      <c r="D1333"/>
      <c r="E1333"/>
      <c r="F1333"/>
      <c r="G1333"/>
      <c r="H1333"/>
      <c r="I1333" s="138"/>
      <c r="J1333"/>
      <c r="K1333"/>
      <c r="L1333"/>
      <c r="M1333"/>
      <c r="N1333"/>
      <c r="O1333"/>
      <c r="P1333"/>
      <c r="Q1333"/>
      <c r="R1333"/>
      <c r="S1333"/>
      <c r="T1333"/>
      <c r="U1333"/>
      <c r="V1333"/>
      <c r="W1333" s="138"/>
      <c r="X1333" s="138"/>
      <c r="Y1333"/>
      <c r="Z1333"/>
    </row>
    <row r="1334" spans="1:26" x14ac:dyDescent="0.2">
      <c r="A1334"/>
      <c r="B1334"/>
      <c r="C1334"/>
      <c r="D1334"/>
      <c r="E1334"/>
      <c r="F1334"/>
      <c r="G1334"/>
      <c r="H1334"/>
      <c r="I1334" s="138"/>
      <c r="J1334"/>
      <c r="K1334"/>
      <c r="L1334"/>
      <c r="M1334"/>
      <c r="N1334"/>
      <c r="O1334"/>
      <c r="P1334"/>
      <c r="Q1334"/>
      <c r="R1334"/>
      <c r="S1334"/>
      <c r="T1334"/>
      <c r="U1334"/>
      <c r="V1334"/>
      <c r="W1334" s="138"/>
      <c r="X1334" s="138"/>
      <c r="Y1334"/>
      <c r="Z1334"/>
    </row>
    <row r="1335" spans="1:26" x14ac:dyDescent="0.2">
      <c r="A1335"/>
      <c r="B1335"/>
      <c r="C1335"/>
      <c r="D1335"/>
      <c r="E1335"/>
      <c r="F1335"/>
      <c r="G1335"/>
      <c r="H1335"/>
      <c r="I1335" s="138"/>
      <c r="J1335"/>
      <c r="K1335"/>
      <c r="L1335"/>
      <c r="M1335"/>
      <c r="N1335"/>
      <c r="O1335"/>
      <c r="P1335"/>
      <c r="Q1335"/>
      <c r="R1335"/>
      <c r="S1335"/>
      <c r="T1335"/>
      <c r="U1335"/>
      <c r="V1335"/>
      <c r="W1335" s="138"/>
      <c r="X1335" s="138"/>
      <c r="Y1335"/>
      <c r="Z1335"/>
    </row>
    <row r="1336" spans="1:26" x14ac:dyDescent="0.2">
      <c r="A1336"/>
      <c r="B1336"/>
      <c r="C1336"/>
      <c r="D1336"/>
      <c r="E1336"/>
      <c r="F1336"/>
      <c r="G1336"/>
      <c r="H1336"/>
      <c r="I1336" s="138"/>
      <c r="J1336"/>
      <c r="K1336"/>
      <c r="L1336"/>
      <c r="M1336"/>
      <c r="N1336"/>
      <c r="O1336"/>
      <c r="P1336"/>
      <c r="Q1336"/>
      <c r="R1336"/>
      <c r="S1336"/>
      <c r="T1336"/>
      <c r="U1336"/>
      <c r="V1336"/>
      <c r="W1336" s="138"/>
      <c r="X1336" s="138"/>
      <c r="Y1336"/>
      <c r="Z1336"/>
    </row>
    <row r="1337" spans="1:26" x14ac:dyDescent="0.2">
      <c r="A1337"/>
      <c r="B1337"/>
      <c r="C1337"/>
      <c r="D1337"/>
      <c r="E1337"/>
      <c r="F1337"/>
      <c r="G1337"/>
      <c r="H1337"/>
      <c r="I1337" s="138"/>
      <c r="J1337"/>
      <c r="K1337"/>
      <c r="L1337"/>
      <c r="M1337"/>
      <c r="N1337"/>
      <c r="O1337"/>
      <c r="P1337"/>
      <c r="Q1337"/>
      <c r="R1337"/>
      <c r="S1337"/>
      <c r="T1337"/>
      <c r="U1337"/>
      <c r="V1337"/>
      <c r="W1337" s="138"/>
      <c r="X1337" s="138"/>
      <c r="Y1337"/>
      <c r="Z1337"/>
    </row>
    <row r="1338" spans="1:26" x14ac:dyDescent="0.2">
      <c r="A1338"/>
      <c r="B1338"/>
      <c r="C1338"/>
      <c r="D1338"/>
      <c r="E1338"/>
      <c r="F1338"/>
      <c r="G1338"/>
      <c r="H1338"/>
      <c r="I1338" s="138"/>
      <c r="J1338"/>
      <c r="K1338"/>
      <c r="L1338"/>
      <c r="M1338"/>
      <c r="N1338"/>
      <c r="O1338"/>
      <c r="P1338"/>
      <c r="Q1338"/>
      <c r="R1338"/>
      <c r="S1338"/>
      <c r="T1338"/>
      <c r="U1338"/>
      <c r="V1338"/>
      <c r="W1338" s="138"/>
      <c r="X1338" s="138"/>
      <c r="Y1338"/>
      <c r="Z1338"/>
    </row>
    <row r="1339" spans="1:26" x14ac:dyDescent="0.2">
      <c r="A1339"/>
      <c r="B1339"/>
      <c r="C1339"/>
      <c r="D1339"/>
      <c r="E1339"/>
      <c r="F1339"/>
      <c r="G1339"/>
      <c r="H1339"/>
      <c r="I1339" s="138"/>
      <c r="J1339"/>
      <c r="K1339"/>
      <c r="L1339"/>
      <c r="M1339"/>
      <c r="N1339"/>
      <c r="O1339"/>
      <c r="P1339"/>
      <c r="Q1339"/>
      <c r="R1339"/>
      <c r="S1339"/>
      <c r="T1339"/>
      <c r="U1339"/>
      <c r="V1339"/>
      <c r="W1339" s="138"/>
      <c r="X1339" s="138"/>
      <c r="Y1339"/>
      <c r="Z1339"/>
    </row>
    <row r="1340" spans="1:26" x14ac:dyDescent="0.2">
      <c r="A1340"/>
      <c r="B1340"/>
      <c r="C1340"/>
      <c r="D1340"/>
      <c r="E1340"/>
      <c r="F1340"/>
      <c r="G1340"/>
      <c r="H1340"/>
      <c r="I1340" s="138"/>
      <c r="J1340"/>
      <c r="K1340"/>
      <c r="L1340"/>
      <c r="M1340"/>
      <c r="N1340"/>
      <c r="O1340"/>
      <c r="P1340"/>
      <c r="Q1340"/>
      <c r="R1340"/>
      <c r="S1340"/>
      <c r="T1340"/>
      <c r="U1340"/>
      <c r="V1340"/>
      <c r="W1340" s="138"/>
      <c r="X1340" s="138"/>
      <c r="Y1340"/>
      <c r="Z1340"/>
    </row>
    <row r="1341" spans="1:26" x14ac:dyDescent="0.2">
      <c r="A1341"/>
      <c r="B1341"/>
      <c r="C1341"/>
      <c r="D1341"/>
      <c r="E1341"/>
      <c r="F1341"/>
      <c r="G1341"/>
      <c r="H1341"/>
      <c r="I1341" s="138"/>
      <c r="J1341"/>
      <c r="K1341"/>
      <c r="L1341"/>
      <c r="M1341"/>
      <c r="N1341"/>
      <c r="O1341"/>
      <c r="P1341"/>
      <c r="Q1341"/>
      <c r="R1341"/>
      <c r="S1341"/>
      <c r="T1341"/>
      <c r="U1341"/>
      <c r="V1341"/>
      <c r="W1341" s="138"/>
      <c r="X1341" s="138"/>
      <c r="Y1341"/>
      <c r="Z1341"/>
    </row>
    <row r="1342" spans="1:26" x14ac:dyDescent="0.2">
      <c r="A1342"/>
      <c r="B1342"/>
      <c r="C1342"/>
      <c r="D1342"/>
      <c r="E1342"/>
      <c r="F1342"/>
      <c r="G1342"/>
      <c r="H1342"/>
      <c r="I1342" s="138"/>
      <c r="J1342"/>
      <c r="K1342"/>
      <c r="L1342"/>
      <c r="M1342"/>
      <c r="N1342"/>
      <c r="O1342"/>
      <c r="P1342"/>
      <c r="Q1342"/>
      <c r="R1342"/>
      <c r="S1342"/>
      <c r="T1342"/>
      <c r="U1342"/>
      <c r="V1342"/>
      <c r="W1342" s="138"/>
      <c r="X1342" s="138"/>
      <c r="Y1342"/>
      <c r="Z1342"/>
    </row>
    <row r="1343" spans="1:26" x14ac:dyDescent="0.2">
      <c r="A1343"/>
      <c r="B1343"/>
      <c r="C1343"/>
      <c r="D1343"/>
      <c r="E1343"/>
      <c r="F1343"/>
      <c r="G1343"/>
      <c r="H1343"/>
      <c r="I1343" s="138"/>
      <c r="J1343"/>
      <c r="K1343"/>
      <c r="L1343"/>
      <c r="M1343"/>
      <c r="N1343"/>
      <c r="O1343"/>
      <c r="P1343"/>
      <c r="Q1343"/>
      <c r="R1343"/>
      <c r="S1343"/>
      <c r="T1343"/>
      <c r="U1343"/>
      <c r="V1343"/>
      <c r="W1343" s="138"/>
      <c r="X1343" s="138"/>
      <c r="Y1343"/>
      <c r="Z1343"/>
    </row>
    <row r="1344" spans="1:26" x14ac:dyDescent="0.2">
      <c r="A1344"/>
      <c r="B1344"/>
      <c r="C1344"/>
      <c r="D1344"/>
      <c r="E1344"/>
      <c r="F1344"/>
      <c r="G1344"/>
      <c r="H1344"/>
      <c r="I1344" s="138"/>
      <c r="J1344"/>
      <c r="K1344"/>
      <c r="L1344"/>
      <c r="M1344"/>
      <c r="N1344"/>
      <c r="O1344"/>
      <c r="P1344"/>
      <c r="Q1344"/>
      <c r="R1344"/>
      <c r="S1344"/>
      <c r="T1344"/>
      <c r="U1344"/>
      <c r="V1344"/>
      <c r="W1344" s="138"/>
      <c r="X1344" s="138"/>
      <c r="Y1344"/>
      <c r="Z1344"/>
    </row>
    <row r="1345" spans="1:26" x14ac:dyDescent="0.2">
      <c r="A1345"/>
      <c r="B1345"/>
      <c r="C1345"/>
      <c r="D1345"/>
      <c r="E1345"/>
      <c r="F1345"/>
      <c r="G1345"/>
      <c r="H1345"/>
      <c r="I1345" s="138"/>
      <c r="J1345"/>
      <c r="K1345"/>
      <c r="L1345"/>
      <c r="M1345"/>
      <c r="N1345"/>
      <c r="O1345"/>
      <c r="P1345"/>
      <c r="Q1345"/>
      <c r="R1345"/>
      <c r="S1345"/>
      <c r="T1345"/>
      <c r="U1345"/>
      <c r="V1345"/>
      <c r="W1345" s="138"/>
      <c r="X1345" s="138"/>
      <c r="Y1345"/>
      <c r="Z1345"/>
    </row>
    <row r="1346" spans="1:26" x14ac:dyDescent="0.2">
      <c r="A1346"/>
      <c r="B1346"/>
      <c r="C1346"/>
      <c r="D1346"/>
      <c r="E1346"/>
      <c r="F1346"/>
      <c r="G1346"/>
      <c r="H1346"/>
      <c r="I1346" s="138"/>
      <c r="J1346"/>
      <c r="K1346"/>
      <c r="L1346"/>
      <c r="M1346"/>
      <c r="N1346"/>
      <c r="O1346"/>
      <c r="P1346"/>
      <c r="Q1346"/>
      <c r="R1346"/>
      <c r="S1346"/>
      <c r="T1346"/>
      <c r="U1346"/>
      <c r="V1346"/>
      <c r="W1346" s="138"/>
      <c r="X1346" s="138"/>
      <c r="Y1346"/>
      <c r="Z1346"/>
    </row>
    <row r="1347" spans="1:26" x14ac:dyDescent="0.2">
      <c r="A1347"/>
      <c r="B1347"/>
      <c r="C1347"/>
      <c r="D1347"/>
      <c r="E1347"/>
      <c r="F1347"/>
      <c r="G1347"/>
      <c r="H1347"/>
      <c r="I1347" s="138"/>
      <c r="J1347"/>
      <c r="K1347"/>
      <c r="L1347"/>
      <c r="M1347"/>
      <c r="N1347"/>
      <c r="O1347"/>
      <c r="P1347"/>
      <c r="Q1347"/>
      <c r="R1347"/>
      <c r="S1347"/>
      <c r="T1347"/>
      <c r="U1347"/>
      <c r="V1347"/>
      <c r="W1347" s="138"/>
      <c r="X1347" s="138"/>
      <c r="Y1347"/>
      <c r="Z1347"/>
    </row>
    <row r="1348" spans="1:26" x14ac:dyDescent="0.2">
      <c r="A1348"/>
      <c r="B1348"/>
      <c r="C1348"/>
      <c r="D1348"/>
      <c r="E1348"/>
      <c r="F1348"/>
      <c r="G1348"/>
      <c r="H1348"/>
      <c r="I1348" s="138"/>
      <c r="J1348"/>
      <c r="K1348"/>
      <c r="L1348"/>
      <c r="M1348"/>
      <c r="N1348"/>
      <c r="O1348"/>
      <c r="P1348"/>
      <c r="Q1348"/>
      <c r="R1348"/>
      <c r="S1348"/>
      <c r="T1348"/>
      <c r="U1348"/>
      <c r="V1348"/>
      <c r="W1348" s="138"/>
      <c r="X1348" s="138"/>
      <c r="Y1348"/>
      <c r="Z1348"/>
    </row>
    <row r="1349" spans="1:26" x14ac:dyDescent="0.2">
      <c r="A1349"/>
      <c r="B1349"/>
      <c r="C1349"/>
      <c r="D1349"/>
      <c r="E1349"/>
      <c r="F1349"/>
      <c r="G1349"/>
      <c r="H1349"/>
      <c r="I1349" s="138"/>
      <c r="J1349"/>
      <c r="K1349"/>
      <c r="L1349"/>
      <c r="M1349"/>
      <c r="N1349"/>
      <c r="O1349"/>
      <c r="P1349"/>
      <c r="Q1349"/>
      <c r="R1349"/>
      <c r="S1349"/>
      <c r="T1349"/>
      <c r="U1349"/>
      <c r="V1349"/>
      <c r="W1349" s="138"/>
      <c r="X1349" s="138"/>
      <c r="Y1349"/>
      <c r="Z1349"/>
    </row>
    <row r="1350" spans="1:26" x14ac:dyDescent="0.2">
      <c r="A1350"/>
      <c r="B1350"/>
      <c r="C1350"/>
      <c r="D1350"/>
      <c r="E1350"/>
      <c r="F1350"/>
      <c r="G1350"/>
      <c r="H1350"/>
      <c r="I1350" s="138"/>
      <c r="J1350"/>
      <c r="K1350"/>
      <c r="L1350"/>
      <c r="M1350"/>
      <c r="N1350"/>
      <c r="O1350"/>
      <c r="P1350"/>
      <c r="Q1350"/>
      <c r="R1350"/>
      <c r="S1350"/>
      <c r="T1350"/>
      <c r="U1350"/>
      <c r="V1350"/>
      <c r="W1350" s="138"/>
      <c r="X1350" s="138"/>
      <c r="Y1350"/>
      <c r="Z1350"/>
    </row>
    <row r="1351" spans="1:26" x14ac:dyDescent="0.2">
      <c r="A1351"/>
      <c r="B1351"/>
      <c r="C1351"/>
      <c r="D1351"/>
      <c r="E1351"/>
      <c r="F1351"/>
      <c r="G1351"/>
      <c r="H1351"/>
      <c r="I1351" s="138"/>
      <c r="J1351"/>
      <c r="K1351"/>
      <c r="L1351"/>
      <c r="M1351"/>
      <c r="N1351"/>
      <c r="O1351"/>
      <c r="P1351"/>
      <c r="Q1351"/>
      <c r="R1351"/>
      <c r="S1351"/>
      <c r="T1351"/>
      <c r="U1351"/>
      <c r="V1351"/>
      <c r="W1351" s="138"/>
      <c r="X1351" s="138"/>
      <c r="Y1351"/>
      <c r="Z1351"/>
    </row>
    <row r="1352" spans="1:26" x14ac:dyDescent="0.2">
      <c r="A1352"/>
      <c r="B1352"/>
      <c r="C1352"/>
      <c r="D1352"/>
      <c r="E1352"/>
      <c r="F1352"/>
      <c r="G1352"/>
      <c r="H1352"/>
      <c r="I1352" s="138"/>
      <c r="J1352"/>
      <c r="K1352"/>
      <c r="L1352"/>
      <c r="M1352"/>
      <c r="N1352"/>
      <c r="O1352"/>
      <c r="P1352"/>
      <c r="Q1352"/>
      <c r="R1352"/>
      <c r="S1352"/>
      <c r="T1352"/>
      <c r="U1352"/>
      <c r="V1352"/>
      <c r="W1352" s="138"/>
      <c r="X1352" s="138"/>
      <c r="Y1352"/>
      <c r="Z1352"/>
    </row>
    <row r="1353" spans="1:26" x14ac:dyDescent="0.2">
      <c r="A1353"/>
      <c r="B1353"/>
      <c r="C1353"/>
      <c r="D1353"/>
      <c r="E1353"/>
      <c r="F1353"/>
      <c r="G1353"/>
      <c r="H1353"/>
      <c r="I1353" s="138"/>
      <c r="J1353"/>
      <c r="K1353"/>
      <c r="L1353"/>
      <c r="M1353"/>
      <c r="N1353"/>
      <c r="O1353"/>
      <c r="P1353"/>
      <c r="Q1353"/>
      <c r="R1353"/>
      <c r="S1353"/>
      <c r="T1353"/>
      <c r="U1353"/>
      <c r="V1353"/>
      <c r="W1353" s="138"/>
      <c r="X1353" s="138"/>
      <c r="Y1353"/>
      <c r="Z1353"/>
    </row>
    <row r="1354" spans="1:26" x14ac:dyDescent="0.2">
      <c r="A1354"/>
      <c r="B1354"/>
      <c r="C1354"/>
      <c r="D1354"/>
      <c r="E1354"/>
      <c r="F1354"/>
      <c r="G1354"/>
      <c r="H1354"/>
      <c r="I1354" s="138"/>
      <c r="J1354"/>
      <c r="K1354"/>
      <c r="L1354"/>
      <c r="M1354"/>
      <c r="N1354"/>
      <c r="O1354"/>
      <c r="P1354"/>
      <c r="Q1354"/>
      <c r="R1354"/>
      <c r="S1354"/>
      <c r="T1354"/>
      <c r="U1354"/>
      <c r="V1354"/>
      <c r="W1354" s="138"/>
      <c r="X1354" s="138"/>
      <c r="Y1354"/>
      <c r="Z1354"/>
    </row>
    <row r="1355" spans="1:26" x14ac:dyDescent="0.2">
      <c r="A1355"/>
      <c r="B1355"/>
      <c r="C1355"/>
      <c r="D1355"/>
      <c r="E1355"/>
      <c r="F1355"/>
      <c r="G1355"/>
      <c r="H1355"/>
      <c r="I1355" s="138"/>
      <c r="J1355"/>
      <c r="K1355"/>
      <c r="L1355"/>
      <c r="M1355"/>
      <c r="N1355"/>
      <c r="O1355"/>
      <c r="P1355"/>
      <c r="Q1355"/>
      <c r="R1355"/>
      <c r="S1355"/>
      <c r="T1355"/>
      <c r="U1355"/>
      <c r="V1355"/>
      <c r="W1355" s="138"/>
      <c r="X1355" s="138"/>
      <c r="Y1355"/>
      <c r="Z1355"/>
    </row>
    <row r="1356" spans="1:26" x14ac:dyDescent="0.2">
      <c r="A1356"/>
      <c r="B1356"/>
      <c r="C1356"/>
      <c r="D1356"/>
      <c r="E1356"/>
      <c r="F1356"/>
      <c r="G1356"/>
      <c r="H1356"/>
      <c r="I1356" s="138"/>
      <c r="J1356"/>
      <c r="K1356"/>
      <c r="L1356"/>
      <c r="M1356"/>
      <c r="N1356"/>
      <c r="O1356"/>
      <c r="P1356"/>
      <c r="Q1356"/>
      <c r="R1356"/>
      <c r="S1356"/>
      <c r="T1356"/>
      <c r="U1356"/>
      <c r="V1356"/>
      <c r="W1356" s="138"/>
      <c r="X1356" s="138"/>
      <c r="Y1356"/>
      <c r="Z1356"/>
    </row>
    <row r="1357" spans="1:26" x14ac:dyDescent="0.2">
      <c r="A1357"/>
      <c r="B1357"/>
      <c r="C1357"/>
      <c r="D1357"/>
      <c r="E1357"/>
      <c r="F1357"/>
      <c r="G1357"/>
      <c r="H1357"/>
      <c r="I1357" s="138"/>
      <c r="J1357"/>
      <c r="K1357"/>
      <c r="L1357"/>
      <c r="M1357"/>
      <c r="N1357"/>
      <c r="O1357"/>
      <c r="P1357"/>
      <c r="Q1357"/>
      <c r="R1357"/>
      <c r="S1357"/>
      <c r="T1357"/>
      <c r="U1357"/>
      <c r="V1357"/>
      <c r="W1357" s="138"/>
      <c r="X1357" s="138"/>
      <c r="Y1357"/>
      <c r="Z1357"/>
    </row>
    <row r="1358" spans="1:26" x14ac:dyDescent="0.2">
      <c r="A1358"/>
      <c r="B1358"/>
      <c r="C1358"/>
      <c r="D1358"/>
      <c r="E1358"/>
      <c r="F1358"/>
      <c r="G1358"/>
      <c r="H1358"/>
      <c r="I1358" s="138"/>
      <c r="J1358"/>
      <c r="K1358"/>
      <c r="L1358"/>
      <c r="M1358"/>
      <c r="N1358"/>
      <c r="O1358"/>
      <c r="P1358"/>
      <c r="Q1358"/>
      <c r="R1358"/>
      <c r="S1358"/>
      <c r="T1358"/>
      <c r="U1358"/>
      <c r="V1358"/>
      <c r="W1358" s="138"/>
      <c r="X1358" s="138"/>
      <c r="Y1358"/>
      <c r="Z1358"/>
    </row>
    <row r="1359" spans="1:26" x14ac:dyDescent="0.2">
      <c r="A1359"/>
      <c r="B1359"/>
      <c r="C1359"/>
      <c r="D1359"/>
      <c r="E1359"/>
      <c r="F1359"/>
      <c r="G1359"/>
      <c r="H1359"/>
      <c r="I1359" s="138"/>
      <c r="J1359"/>
      <c r="K1359"/>
      <c r="L1359"/>
      <c r="M1359"/>
      <c r="N1359"/>
      <c r="O1359"/>
      <c r="P1359"/>
      <c r="Q1359"/>
      <c r="R1359"/>
      <c r="S1359"/>
      <c r="T1359"/>
      <c r="U1359"/>
      <c r="V1359"/>
      <c r="W1359" s="138"/>
      <c r="X1359" s="138"/>
      <c r="Y1359"/>
      <c r="Z1359"/>
    </row>
    <row r="1360" spans="1:26" x14ac:dyDescent="0.2">
      <c r="A1360"/>
      <c r="B1360"/>
      <c r="C1360"/>
      <c r="D1360"/>
      <c r="E1360"/>
      <c r="F1360"/>
      <c r="G1360"/>
      <c r="H1360"/>
      <c r="I1360" s="138"/>
      <c r="J1360"/>
      <c r="K1360"/>
      <c r="L1360"/>
      <c r="M1360"/>
      <c r="N1360"/>
      <c r="O1360"/>
      <c r="P1360"/>
      <c r="Q1360"/>
      <c r="R1360"/>
      <c r="S1360"/>
      <c r="T1360"/>
      <c r="U1360"/>
      <c r="V1360"/>
      <c r="W1360" s="138"/>
      <c r="X1360" s="138"/>
      <c r="Y1360"/>
      <c r="Z1360"/>
    </row>
    <row r="1361" spans="1:26" x14ac:dyDescent="0.2">
      <c r="A1361"/>
      <c r="B1361"/>
      <c r="C1361"/>
      <c r="D1361"/>
      <c r="E1361"/>
      <c r="F1361"/>
      <c r="G1361"/>
      <c r="H1361"/>
      <c r="I1361" s="138"/>
      <c r="J1361"/>
      <c r="K1361"/>
      <c r="L1361"/>
      <c r="M1361"/>
      <c r="N1361"/>
      <c r="O1361"/>
      <c r="P1361"/>
      <c r="Q1361"/>
      <c r="R1361"/>
      <c r="S1361"/>
      <c r="T1361"/>
      <c r="U1361"/>
      <c r="V1361"/>
      <c r="W1361" s="138"/>
      <c r="X1361" s="138"/>
      <c r="Y1361"/>
      <c r="Z1361"/>
    </row>
    <row r="1362" spans="1:26" x14ac:dyDescent="0.2">
      <c r="A1362"/>
      <c r="B1362"/>
      <c r="C1362"/>
      <c r="D1362"/>
      <c r="E1362"/>
      <c r="F1362"/>
      <c r="G1362"/>
      <c r="H1362"/>
      <c r="I1362" s="138"/>
      <c r="J1362"/>
      <c r="K1362"/>
      <c r="L1362"/>
      <c r="M1362"/>
      <c r="N1362"/>
      <c r="O1362"/>
      <c r="P1362"/>
      <c r="Q1362"/>
      <c r="R1362"/>
      <c r="S1362"/>
      <c r="T1362"/>
      <c r="U1362"/>
      <c r="V1362"/>
      <c r="W1362" s="138"/>
      <c r="X1362" s="138"/>
      <c r="Y1362"/>
      <c r="Z1362"/>
    </row>
    <row r="1363" spans="1:26" x14ac:dyDescent="0.2">
      <c r="A1363"/>
      <c r="B1363"/>
      <c r="C1363"/>
      <c r="D1363"/>
      <c r="E1363"/>
      <c r="F1363"/>
      <c r="G1363"/>
      <c r="H1363"/>
      <c r="I1363" s="138"/>
      <c r="J1363"/>
      <c r="K1363"/>
      <c r="L1363"/>
      <c r="M1363"/>
      <c r="N1363"/>
      <c r="O1363"/>
      <c r="P1363"/>
      <c r="Q1363"/>
      <c r="R1363"/>
      <c r="S1363"/>
      <c r="T1363"/>
      <c r="U1363"/>
      <c r="V1363"/>
      <c r="W1363" s="138"/>
      <c r="X1363" s="138"/>
      <c r="Y1363"/>
      <c r="Z1363"/>
    </row>
    <row r="1364" spans="1:26" x14ac:dyDescent="0.2">
      <c r="A1364"/>
      <c r="B1364"/>
      <c r="C1364"/>
      <c r="D1364"/>
      <c r="E1364"/>
      <c r="F1364"/>
      <c r="G1364"/>
      <c r="H1364"/>
      <c r="I1364" s="138"/>
      <c r="J1364"/>
      <c r="K1364"/>
      <c r="L1364"/>
      <c r="M1364"/>
      <c r="N1364"/>
      <c r="O1364"/>
      <c r="P1364"/>
      <c r="Q1364"/>
      <c r="R1364"/>
      <c r="S1364"/>
      <c r="T1364"/>
      <c r="U1364"/>
      <c r="V1364"/>
      <c r="W1364" s="138"/>
      <c r="X1364" s="138"/>
      <c r="Y1364"/>
      <c r="Z1364"/>
    </row>
    <row r="1365" spans="1:26" x14ac:dyDescent="0.2">
      <c r="A1365"/>
      <c r="B1365"/>
      <c r="C1365"/>
      <c r="D1365"/>
      <c r="E1365"/>
      <c r="F1365"/>
      <c r="G1365"/>
      <c r="H1365"/>
      <c r="I1365" s="138"/>
      <c r="J1365"/>
      <c r="K1365"/>
      <c r="L1365"/>
      <c r="M1365"/>
      <c r="N1365"/>
      <c r="O1365"/>
      <c r="P1365"/>
      <c r="Q1365"/>
      <c r="R1365"/>
      <c r="S1365"/>
      <c r="T1365"/>
      <c r="U1365"/>
      <c r="V1365"/>
      <c r="W1365" s="138"/>
      <c r="X1365" s="138"/>
      <c r="Y1365"/>
      <c r="Z1365"/>
    </row>
    <row r="1366" spans="1:26" x14ac:dyDescent="0.2">
      <c r="A1366"/>
      <c r="B1366"/>
      <c r="C1366"/>
      <c r="D1366"/>
      <c r="E1366"/>
      <c r="F1366"/>
      <c r="G1366"/>
      <c r="H1366"/>
      <c r="I1366" s="138"/>
      <c r="J1366"/>
      <c r="K1366"/>
      <c r="L1366"/>
      <c r="M1366"/>
      <c r="N1366"/>
      <c r="O1366"/>
      <c r="P1366"/>
      <c r="Q1366"/>
      <c r="R1366"/>
      <c r="S1366"/>
      <c r="T1366"/>
      <c r="U1366"/>
      <c r="V1366"/>
      <c r="W1366" s="138"/>
      <c r="X1366" s="138"/>
      <c r="Y1366"/>
      <c r="Z1366"/>
    </row>
    <row r="1367" spans="1:26" x14ac:dyDescent="0.2">
      <c r="A1367"/>
      <c r="B1367"/>
      <c r="C1367"/>
      <c r="D1367"/>
      <c r="E1367"/>
      <c r="F1367"/>
      <c r="G1367"/>
      <c r="H1367"/>
      <c r="I1367" s="138"/>
      <c r="J1367"/>
      <c r="K1367"/>
      <c r="L1367"/>
      <c r="M1367"/>
      <c r="N1367"/>
      <c r="O1367"/>
      <c r="P1367"/>
      <c r="Q1367"/>
      <c r="R1367"/>
      <c r="S1367"/>
      <c r="T1367"/>
      <c r="U1367"/>
      <c r="V1367"/>
      <c r="W1367" s="138"/>
      <c r="X1367" s="138"/>
      <c r="Y1367"/>
      <c r="Z1367"/>
    </row>
    <row r="1368" spans="1:26" x14ac:dyDescent="0.2">
      <c r="A1368"/>
      <c r="B1368"/>
      <c r="C1368"/>
      <c r="D1368"/>
      <c r="E1368"/>
      <c r="F1368"/>
      <c r="G1368"/>
      <c r="H1368"/>
      <c r="I1368" s="138"/>
      <c r="J1368"/>
      <c r="K1368"/>
      <c r="L1368"/>
      <c r="M1368"/>
      <c r="N1368"/>
      <c r="O1368"/>
      <c r="P1368"/>
      <c r="Q1368"/>
      <c r="R1368"/>
      <c r="S1368"/>
      <c r="T1368"/>
      <c r="U1368"/>
      <c r="V1368"/>
      <c r="W1368" s="138"/>
      <c r="X1368" s="138"/>
      <c r="Y1368"/>
      <c r="Z1368"/>
    </row>
    <row r="1369" spans="1:26" x14ac:dyDescent="0.2">
      <c r="A1369"/>
      <c r="B1369"/>
      <c r="C1369"/>
      <c r="D1369"/>
      <c r="E1369"/>
      <c r="F1369"/>
      <c r="G1369"/>
      <c r="H1369"/>
      <c r="I1369" s="138"/>
      <c r="J1369"/>
      <c r="K1369"/>
      <c r="L1369"/>
      <c r="M1369"/>
      <c r="N1369"/>
      <c r="O1369"/>
      <c r="P1369"/>
      <c r="Q1369"/>
      <c r="R1369"/>
      <c r="S1369"/>
      <c r="T1369"/>
      <c r="U1369"/>
      <c r="V1369"/>
      <c r="W1369" s="138"/>
      <c r="X1369" s="138"/>
      <c r="Y1369"/>
      <c r="Z1369"/>
    </row>
    <row r="1370" spans="1:26" x14ac:dyDescent="0.2">
      <c r="A1370"/>
      <c r="B1370"/>
      <c r="C1370"/>
      <c r="D1370"/>
      <c r="E1370"/>
      <c r="F1370"/>
      <c r="G1370"/>
      <c r="H1370"/>
      <c r="I1370" s="138"/>
      <c r="J1370"/>
      <c r="K1370"/>
      <c r="L1370"/>
      <c r="M1370"/>
      <c r="N1370"/>
      <c r="O1370"/>
      <c r="P1370"/>
      <c r="Q1370"/>
      <c r="R1370"/>
      <c r="S1370"/>
      <c r="T1370"/>
      <c r="U1370"/>
      <c r="V1370"/>
      <c r="W1370" s="138"/>
      <c r="X1370" s="138"/>
      <c r="Y1370"/>
      <c r="Z1370"/>
    </row>
    <row r="1371" spans="1:26" x14ac:dyDescent="0.2">
      <c r="A1371"/>
      <c r="B1371"/>
      <c r="C1371"/>
      <c r="D1371"/>
      <c r="E1371"/>
      <c r="F1371"/>
      <c r="G1371"/>
      <c r="H1371"/>
      <c r="I1371" s="138"/>
      <c r="J1371"/>
      <c r="K1371"/>
      <c r="L1371"/>
      <c r="M1371"/>
      <c r="N1371"/>
      <c r="O1371"/>
      <c r="P1371"/>
      <c r="Q1371"/>
      <c r="R1371"/>
      <c r="S1371"/>
      <c r="T1371"/>
      <c r="U1371"/>
      <c r="V1371"/>
      <c r="W1371" s="138"/>
      <c r="X1371" s="138"/>
      <c r="Y1371"/>
      <c r="Z1371"/>
    </row>
    <row r="1372" spans="1:26" x14ac:dyDescent="0.2">
      <c r="A1372"/>
      <c r="B1372"/>
      <c r="C1372"/>
      <c r="D1372"/>
      <c r="E1372"/>
      <c r="F1372"/>
      <c r="G1372"/>
      <c r="H1372"/>
      <c r="I1372" s="138"/>
      <c r="J1372"/>
      <c r="K1372"/>
      <c r="L1372"/>
      <c r="M1372"/>
      <c r="N1372"/>
      <c r="O1372"/>
      <c r="P1372"/>
      <c r="Q1372"/>
      <c r="R1372"/>
      <c r="S1372"/>
      <c r="T1372"/>
      <c r="U1372"/>
      <c r="V1372"/>
      <c r="W1372" s="138"/>
      <c r="X1372" s="138"/>
      <c r="Y1372"/>
      <c r="Z1372"/>
    </row>
    <row r="1373" spans="1:26" x14ac:dyDescent="0.2">
      <c r="A1373"/>
      <c r="B1373"/>
      <c r="C1373"/>
      <c r="D1373"/>
      <c r="E1373"/>
      <c r="F1373"/>
      <c r="G1373"/>
      <c r="H1373"/>
      <c r="I1373" s="138"/>
      <c r="J1373"/>
      <c r="K1373"/>
      <c r="L1373"/>
      <c r="M1373"/>
      <c r="N1373"/>
      <c r="O1373"/>
      <c r="P1373"/>
      <c r="Q1373"/>
      <c r="R1373"/>
      <c r="S1373"/>
      <c r="T1373"/>
      <c r="U1373"/>
      <c r="V1373"/>
      <c r="W1373" s="138"/>
      <c r="X1373" s="138"/>
      <c r="Y1373"/>
      <c r="Z1373"/>
    </row>
    <row r="1374" spans="1:26" x14ac:dyDescent="0.2">
      <c r="A1374"/>
      <c r="B1374"/>
      <c r="C1374"/>
      <c r="D1374"/>
      <c r="E1374"/>
      <c r="F1374"/>
      <c r="G1374"/>
      <c r="H1374"/>
      <c r="I1374" s="138"/>
      <c r="J1374"/>
      <c r="K1374"/>
      <c r="L1374"/>
      <c r="M1374"/>
      <c r="N1374"/>
      <c r="O1374"/>
      <c r="P1374"/>
      <c r="Q1374"/>
      <c r="R1374"/>
      <c r="S1374"/>
      <c r="T1374"/>
      <c r="U1374"/>
      <c r="V1374"/>
      <c r="W1374" s="138"/>
      <c r="X1374" s="138"/>
      <c r="Y1374"/>
      <c r="Z1374"/>
    </row>
    <row r="1375" spans="1:26" x14ac:dyDescent="0.2">
      <c r="A1375"/>
      <c r="B1375"/>
      <c r="C1375"/>
      <c r="D1375"/>
      <c r="E1375"/>
      <c r="F1375"/>
      <c r="G1375"/>
      <c r="H1375"/>
      <c r="I1375" s="138"/>
      <c r="J1375"/>
      <c r="K1375"/>
      <c r="L1375"/>
      <c r="M1375"/>
      <c r="N1375"/>
      <c r="O1375"/>
      <c r="P1375"/>
      <c r="Q1375"/>
      <c r="R1375"/>
      <c r="S1375"/>
      <c r="T1375"/>
      <c r="U1375"/>
      <c r="V1375"/>
      <c r="W1375" s="138"/>
      <c r="X1375" s="138"/>
      <c r="Y1375"/>
      <c r="Z1375"/>
    </row>
    <row r="1376" spans="1:26" x14ac:dyDescent="0.2">
      <c r="A1376"/>
      <c r="B1376"/>
      <c r="C1376"/>
      <c r="D1376"/>
      <c r="E1376"/>
      <c r="F1376"/>
      <c r="G1376"/>
      <c r="H1376"/>
      <c r="I1376" s="138"/>
      <c r="J1376"/>
      <c r="K1376"/>
      <c r="L1376"/>
      <c r="M1376"/>
      <c r="N1376"/>
      <c r="O1376"/>
      <c r="P1376"/>
      <c r="Q1376"/>
      <c r="R1376"/>
      <c r="S1376"/>
      <c r="T1376"/>
      <c r="U1376"/>
      <c r="V1376"/>
      <c r="W1376" s="138"/>
      <c r="X1376" s="138"/>
      <c r="Y1376"/>
      <c r="Z1376"/>
    </row>
    <row r="1377" spans="1:26" x14ac:dyDescent="0.2">
      <c r="A1377"/>
      <c r="B1377"/>
      <c r="C1377"/>
      <c r="D1377"/>
      <c r="E1377"/>
      <c r="F1377"/>
      <c r="G1377"/>
      <c r="H1377"/>
      <c r="I1377" s="138"/>
      <c r="J1377"/>
      <c r="K1377"/>
      <c r="L1377"/>
      <c r="M1377"/>
      <c r="N1377"/>
      <c r="O1377"/>
      <c r="P1377"/>
      <c r="Q1377"/>
      <c r="R1377"/>
      <c r="S1377"/>
      <c r="T1377"/>
      <c r="U1377"/>
      <c r="V1377"/>
      <c r="W1377" s="138"/>
      <c r="X1377" s="138"/>
      <c r="Y1377"/>
      <c r="Z1377"/>
    </row>
    <row r="1378" spans="1:26" x14ac:dyDescent="0.2">
      <c r="A1378"/>
      <c r="B1378"/>
      <c r="C1378"/>
      <c r="D1378"/>
      <c r="E1378"/>
      <c r="F1378"/>
      <c r="G1378"/>
      <c r="H1378"/>
      <c r="I1378" s="138"/>
      <c r="J1378"/>
      <c r="K1378"/>
      <c r="L1378"/>
      <c r="M1378"/>
      <c r="N1378"/>
      <c r="O1378"/>
      <c r="P1378"/>
      <c r="Q1378"/>
      <c r="R1378"/>
      <c r="S1378"/>
      <c r="T1378"/>
      <c r="U1378"/>
      <c r="V1378"/>
      <c r="W1378" s="138"/>
      <c r="X1378" s="138"/>
      <c r="Y1378"/>
      <c r="Z1378"/>
    </row>
    <row r="1379" spans="1:26" x14ac:dyDescent="0.2">
      <c r="A1379"/>
      <c r="B1379"/>
      <c r="C1379"/>
      <c r="D1379"/>
      <c r="E1379"/>
      <c r="F1379"/>
      <c r="G1379"/>
      <c r="H1379"/>
      <c r="I1379" s="138"/>
      <c r="J1379"/>
      <c r="K1379"/>
      <c r="L1379"/>
      <c r="M1379"/>
      <c r="N1379"/>
      <c r="O1379"/>
      <c r="P1379"/>
      <c r="Q1379"/>
      <c r="R1379"/>
      <c r="S1379"/>
      <c r="T1379"/>
      <c r="U1379"/>
      <c r="V1379"/>
      <c r="W1379" s="138"/>
      <c r="X1379" s="138"/>
      <c r="Y1379"/>
      <c r="Z1379"/>
    </row>
    <row r="1380" spans="1:26" x14ac:dyDescent="0.2">
      <c r="A1380"/>
      <c r="B1380"/>
      <c r="C1380"/>
      <c r="D1380"/>
      <c r="E1380"/>
      <c r="F1380"/>
      <c r="G1380"/>
      <c r="H1380"/>
      <c r="I1380" s="138"/>
      <c r="J1380"/>
      <c r="K1380"/>
      <c r="L1380"/>
      <c r="M1380"/>
      <c r="N1380"/>
      <c r="O1380"/>
      <c r="P1380"/>
      <c r="Q1380"/>
      <c r="R1380"/>
      <c r="S1380"/>
      <c r="T1380"/>
      <c r="U1380"/>
      <c r="V1380"/>
      <c r="W1380" s="138"/>
      <c r="X1380" s="138"/>
      <c r="Y1380"/>
      <c r="Z1380"/>
    </row>
    <row r="1381" spans="1:26" x14ac:dyDescent="0.2">
      <c r="A1381"/>
      <c r="B1381"/>
      <c r="C1381"/>
      <c r="D1381"/>
      <c r="E1381"/>
      <c r="F1381"/>
      <c r="G1381"/>
      <c r="H1381"/>
      <c r="I1381" s="138"/>
      <c r="J1381"/>
      <c r="K1381"/>
      <c r="L1381"/>
      <c r="M1381"/>
      <c r="N1381"/>
      <c r="O1381"/>
      <c r="P1381"/>
      <c r="Q1381"/>
      <c r="R1381"/>
      <c r="S1381"/>
      <c r="T1381"/>
      <c r="U1381"/>
      <c r="V1381"/>
      <c r="W1381" s="138"/>
      <c r="X1381" s="138"/>
      <c r="Y1381"/>
      <c r="Z1381"/>
    </row>
    <row r="1382" spans="1:26" x14ac:dyDescent="0.2">
      <c r="A1382"/>
      <c r="B1382"/>
      <c r="C1382"/>
      <c r="D1382"/>
      <c r="E1382"/>
      <c r="F1382"/>
      <c r="G1382"/>
      <c r="H1382"/>
      <c r="I1382" s="138"/>
      <c r="J1382"/>
      <c r="K1382"/>
      <c r="L1382"/>
      <c r="M1382"/>
      <c r="N1382"/>
      <c r="O1382"/>
      <c r="P1382"/>
      <c r="Q1382"/>
      <c r="R1382"/>
      <c r="S1382"/>
      <c r="T1382"/>
      <c r="U1382"/>
      <c r="V1382"/>
      <c r="W1382" s="138"/>
      <c r="X1382" s="138"/>
      <c r="Y1382"/>
      <c r="Z1382"/>
    </row>
    <row r="1383" spans="1:26" x14ac:dyDescent="0.2">
      <c r="A1383"/>
      <c r="B1383"/>
      <c r="C1383"/>
      <c r="D1383"/>
      <c r="E1383"/>
      <c r="F1383"/>
      <c r="G1383"/>
      <c r="H1383"/>
      <c r="I1383" s="138"/>
      <c r="J1383"/>
      <c r="K1383"/>
      <c r="L1383"/>
      <c r="M1383"/>
      <c r="N1383"/>
      <c r="O1383"/>
      <c r="P1383"/>
      <c r="Q1383"/>
      <c r="R1383"/>
      <c r="S1383"/>
      <c r="T1383"/>
      <c r="U1383"/>
      <c r="V1383"/>
      <c r="W1383" s="138"/>
      <c r="X1383" s="138"/>
      <c r="Y1383"/>
      <c r="Z1383"/>
    </row>
    <row r="1384" spans="1:26" x14ac:dyDescent="0.2">
      <c r="A1384"/>
      <c r="B1384"/>
      <c r="C1384"/>
      <c r="D1384"/>
      <c r="E1384"/>
      <c r="F1384"/>
      <c r="G1384"/>
      <c r="H1384"/>
      <c r="I1384" s="138"/>
      <c r="J1384"/>
      <c r="K1384"/>
      <c r="L1384"/>
      <c r="M1384"/>
      <c r="N1384"/>
      <c r="O1384"/>
      <c r="P1384"/>
      <c r="Q1384"/>
      <c r="R1384"/>
      <c r="S1384"/>
      <c r="T1384"/>
      <c r="U1384"/>
      <c r="V1384"/>
      <c r="W1384" s="138"/>
      <c r="X1384" s="138"/>
      <c r="Y1384"/>
      <c r="Z1384"/>
    </row>
    <row r="1385" spans="1:26" x14ac:dyDescent="0.2">
      <c r="A1385"/>
      <c r="B1385"/>
      <c r="C1385"/>
      <c r="D1385"/>
      <c r="E1385"/>
      <c r="F1385"/>
      <c r="G1385"/>
      <c r="H1385"/>
      <c r="I1385" s="138"/>
      <c r="J1385"/>
      <c r="K1385"/>
      <c r="L1385"/>
      <c r="M1385"/>
      <c r="N1385"/>
      <c r="O1385"/>
      <c r="P1385"/>
      <c r="Q1385"/>
      <c r="R1385"/>
      <c r="S1385"/>
      <c r="T1385"/>
      <c r="U1385"/>
      <c r="V1385"/>
      <c r="W1385" s="138"/>
      <c r="X1385" s="138"/>
      <c r="Y1385"/>
      <c r="Z1385"/>
    </row>
    <row r="1386" spans="1:26" x14ac:dyDescent="0.2">
      <c r="A1386"/>
      <c r="B1386"/>
      <c r="C1386"/>
      <c r="D1386"/>
      <c r="E1386"/>
      <c r="F1386"/>
      <c r="G1386"/>
      <c r="H1386"/>
      <c r="I1386" s="138"/>
      <c r="J1386"/>
      <c r="K1386"/>
      <c r="L1386"/>
      <c r="M1386"/>
      <c r="N1386"/>
      <c r="O1386"/>
      <c r="P1386"/>
      <c r="Q1386"/>
      <c r="R1386"/>
      <c r="S1386"/>
      <c r="T1386"/>
      <c r="U1386"/>
      <c r="V1386"/>
      <c r="W1386" s="138"/>
      <c r="X1386" s="138"/>
      <c r="Y1386"/>
      <c r="Z1386"/>
    </row>
    <row r="1387" spans="1:26" x14ac:dyDescent="0.2">
      <c r="A1387"/>
      <c r="B1387"/>
      <c r="C1387"/>
      <c r="D1387"/>
      <c r="E1387"/>
      <c r="F1387"/>
      <c r="G1387"/>
      <c r="H1387"/>
      <c r="I1387" s="138"/>
      <c r="J1387"/>
      <c r="K1387"/>
      <c r="L1387"/>
      <c r="M1387"/>
      <c r="N1387"/>
      <c r="O1387"/>
      <c r="P1387"/>
      <c r="Q1387"/>
      <c r="R1387"/>
      <c r="S1387"/>
      <c r="T1387"/>
      <c r="U1387"/>
      <c r="V1387"/>
      <c r="W1387" s="138"/>
      <c r="X1387" s="138"/>
      <c r="Y1387"/>
      <c r="Z1387"/>
    </row>
    <row r="1388" spans="1:26" x14ac:dyDescent="0.2">
      <c r="A1388"/>
      <c r="B1388"/>
      <c r="C1388"/>
      <c r="D1388"/>
      <c r="E1388"/>
      <c r="F1388"/>
      <c r="G1388"/>
      <c r="H1388"/>
      <c r="I1388" s="138"/>
      <c r="J1388"/>
      <c r="K1388"/>
      <c r="L1388"/>
      <c r="M1388"/>
      <c r="N1388"/>
      <c r="O1388"/>
      <c r="P1388"/>
      <c r="Q1388"/>
      <c r="R1388"/>
      <c r="S1388"/>
      <c r="T1388"/>
      <c r="U1388"/>
      <c r="V1388"/>
      <c r="W1388" s="138"/>
      <c r="X1388" s="138"/>
      <c r="Y1388"/>
      <c r="Z1388"/>
    </row>
    <row r="1389" spans="1:26" x14ac:dyDescent="0.2">
      <c r="A1389"/>
      <c r="B1389"/>
      <c r="C1389"/>
      <c r="D1389"/>
      <c r="E1389"/>
      <c r="F1389"/>
      <c r="G1389"/>
      <c r="H1389"/>
      <c r="I1389" s="138"/>
      <c r="J1389"/>
      <c r="K1389"/>
      <c r="L1389"/>
      <c r="M1389"/>
      <c r="N1389"/>
      <c r="O1389"/>
      <c r="P1389"/>
      <c r="Q1389"/>
      <c r="R1389"/>
      <c r="S1389"/>
      <c r="T1389"/>
      <c r="U1389"/>
      <c r="V1389"/>
      <c r="W1389" s="138"/>
      <c r="X1389" s="138"/>
      <c r="Y1389"/>
      <c r="Z1389"/>
    </row>
    <row r="1390" spans="1:26" x14ac:dyDescent="0.2">
      <c r="A1390"/>
      <c r="B1390"/>
      <c r="C1390"/>
      <c r="D1390"/>
      <c r="E1390"/>
      <c r="F1390"/>
      <c r="G1390"/>
      <c r="H1390"/>
      <c r="I1390" s="138"/>
      <c r="J1390"/>
      <c r="K1390"/>
      <c r="L1390"/>
      <c r="M1390"/>
      <c r="N1390"/>
      <c r="O1390"/>
      <c r="P1390"/>
      <c r="Q1390"/>
      <c r="R1390"/>
      <c r="S1390"/>
      <c r="T1390"/>
      <c r="U1390"/>
      <c r="V1390"/>
      <c r="W1390" s="138"/>
      <c r="X1390" s="138"/>
      <c r="Y1390"/>
      <c r="Z1390"/>
    </row>
    <row r="1391" spans="1:26" x14ac:dyDescent="0.2">
      <c r="A1391"/>
      <c r="B1391"/>
      <c r="C1391"/>
      <c r="D1391"/>
      <c r="E1391"/>
      <c r="F1391"/>
      <c r="G1391"/>
      <c r="H1391"/>
      <c r="I1391" s="138"/>
      <c r="J1391"/>
      <c r="K1391"/>
      <c r="L1391"/>
      <c r="M1391"/>
      <c r="N1391"/>
      <c r="O1391"/>
      <c r="P1391"/>
      <c r="Q1391"/>
      <c r="R1391"/>
      <c r="S1391"/>
      <c r="T1391"/>
      <c r="U1391"/>
      <c r="V1391"/>
      <c r="W1391" s="138"/>
      <c r="X1391" s="138"/>
      <c r="Y1391"/>
      <c r="Z1391"/>
    </row>
    <row r="1392" spans="1:26" x14ac:dyDescent="0.2">
      <c r="A1392"/>
      <c r="B1392"/>
      <c r="C1392"/>
      <c r="D1392"/>
      <c r="E1392"/>
      <c r="F1392"/>
      <c r="G1392"/>
      <c r="H1392"/>
      <c r="I1392" s="138"/>
      <c r="J1392"/>
      <c r="K1392"/>
      <c r="L1392"/>
      <c r="M1392"/>
      <c r="N1392"/>
      <c r="O1392"/>
      <c r="P1392"/>
      <c r="Q1392"/>
      <c r="R1392"/>
      <c r="S1392"/>
      <c r="T1392"/>
      <c r="U1392"/>
      <c r="V1392"/>
      <c r="W1392" s="138"/>
      <c r="X1392" s="138"/>
      <c r="Y1392"/>
      <c r="Z1392"/>
    </row>
    <row r="1393" spans="1:26" x14ac:dyDescent="0.2">
      <c r="A1393"/>
      <c r="B1393"/>
      <c r="C1393"/>
      <c r="D1393"/>
      <c r="E1393"/>
      <c r="F1393"/>
      <c r="G1393"/>
      <c r="H1393"/>
      <c r="I1393" s="138"/>
      <c r="J1393"/>
      <c r="K1393"/>
      <c r="L1393"/>
      <c r="M1393"/>
      <c r="N1393"/>
      <c r="O1393"/>
      <c r="P1393"/>
      <c r="Q1393"/>
      <c r="R1393"/>
      <c r="S1393"/>
      <c r="T1393"/>
      <c r="U1393"/>
      <c r="V1393"/>
      <c r="W1393" s="138"/>
      <c r="X1393" s="138"/>
      <c r="Y1393"/>
      <c r="Z1393"/>
    </row>
    <row r="1394" spans="1:26" x14ac:dyDescent="0.2">
      <c r="A1394"/>
      <c r="B1394"/>
      <c r="C1394"/>
      <c r="D1394"/>
      <c r="E1394"/>
      <c r="F1394"/>
      <c r="G1394"/>
      <c r="H1394"/>
      <c r="I1394" s="138"/>
      <c r="J1394"/>
      <c r="K1394"/>
      <c r="L1394"/>
      <c r="M1394"/>
      <c r="N1394"/>
      <c r="O1394"/>
      <c r="P1394"/>
      <c r="Q1394"/>
      <c r="R1394"/>
      <c r="S1394"/>
      <c r="T1394"/>
      <c r="U1394"/>
      <c r="V1394"/>
      <c r="W1394" s="138"/>
      <c r="X1394" s="138"/>
      <c r="Y1394"/>
      <c r="Z1394"/>
    </row>
    <row r="1395" spans="1:26" x14ac:dyDescent="0.2">
      <c r="A1395"/>
      <c r="B1395"/>
      <c r="C1395"/>
      <c r="D1395"/>
      <c r="E1395"/>
      <c r="F1395"/>
      <c r="G1395"/>
      <c r="H1395"/>
      <c r="I1395" s="138"/>
      <c r="J1395"/>
      <c r="K1395"/>
      <c r="L1395"/>
      <c r="M1395"/>
      <c r="N1395"/>
      <c r="O1395"/>
      <c r="P1395"/>
      <c r="Q1395"/>
      <c r="R1395"/>
      <c r="S1395"/>
      <c r="T1395"/>
      <c r="U1395"/>
      <c r="V1395"/>
      <c r="W1395" s="138"/>
      <c r="X1395" s="138"/>
      <c r="Y1395"/>
      <c r="Z1395"/>
    </row>
    <row r="1396" spans="1:26" x14ac:dyDescent="0.2">
      <c r="A1396"/>
      <c r="B1396"/>
      <c r="C1396"/>
      <c r="D1396"/>
      <c r="E1396"/>
      <c r="F1396"/>
      <c r="G1396"/>
      <c r="H1396"/>
      <c r="I1396" s="138"/>
      <c r="J1396"/>
      <c r="K1396"/>
      <c r="L1396"/>
      <c r="M1396"/>
      <c r="N1396"/>
      <c r="O1396"/>
      <c r="P1396"/>
      <c r="Q1396"/>
      <c r="R1396"/>
      <c r="S1396"/>
      <c r="T1396"/>
      <c r="U1396"/>
      <c r="V1396"/>
      <c r="W1396" s="138"/>
      <c r="X1396" s="138"/>
      <c r="Y1396"/>
      <c r="Z1396"/>
    </row>
    <row r="1397" spans="1:26" x14ac:dyDescent="0.2">
      <c r="A1397"/>
      <c r="B1397"/>
      <c r="C1397"/>
      <c r="D1397"/>
      <c r="E1397"/>
      <c r="F1397"/>
      <c r="G1397"/>
      <c r="H1397"/>
      <c r="I1397" s="138"/>
      <c r="J1397"/>
      <c r="K1397"/>
      <c r="L1397"/>
      <c r="M1397"/>
      <c r="N1397"/>
      <c r="O1397"/>
      <c r="P1397"/>
      <c r="Q1397"/>
      <c r="R1397"/>
      <c r="S1397"/>
      <c r="T1397"/>
      <c r="U1397"/>
      <c r="V1397"/>
      <c r="W1397" s="138"/>
      <c r="X1397" s="138"/>
      <c r="Y1397"/>
      <c r="Z1397"/>
    </row>
    <row r="1398" spans="1:26" x14ac:dyDescent="0.2">
      <c r="A1398"/>
      <c r="B1398"/>
      <c r="C1398"/>
      <c r="D1398"/>
      <c r="E1398"/>
      <c r="F1398"/>
      <c r="G1398"/>
      <c r="H1398"/>
      <c r="I1398" s="138"/>
      <c r="J1398"/>
      <c r="K1398"/>
      <c r="L1398"/>
      <c r="M1398"/>
      <c r="N1398"/>
      <c r="O1398"/>
      <c r="P1398"/>
      <c r="Q1398"/>
      <c r="R1398"/>
      <c r="S1398"/>
      <c r="T1398"/>
      <c r="U1398"/>
      <c r="V1398"/>
      <c r="W1398" s="138"/>
      <c r="X1398" s="138"/>
      <c r="Y1398"/>
      <c r="Z1398"/>
    </row>
    <row r="1399" spans="1:26" x14ac:dyDescent="0.2">
      <c r="A1399"/>
      <c r="B1399"/>
      <c r="C1399"/>
      <c r="D1399"/>
      <c r="E1399"/>
      <c r="F1399"/>
      <c r="G1399"/>
      <c r="H1399"/>
      <c r="I1399" s="138"/>
      <c r="J1399"/>
      <c r="K1399"/>
      <c r="L1399"/>
      <c r="M1399"/>
      <c r="N1399"/>
      <c r="O1399"/>
      <c r="P1399"/>
      <c r="Q1399"/>
      <c r="R1399"/>
      <c r="S1399"/>
      <c r="T1399"/>
      <c r="U1399"/>
      <c r="V1399"/>
      <c r="W1399" s="138"/>
      <c r="X1399" s="138"/>
      <c r="Y1399"/>
      <c r="Z1399"/>
    </row>
    <row r="1400" spans="1:26" x14ac:dyDescent="0.2">
      <c r="A1400"/>
      <c r="B1400"/>
      <c r="C1400"/>
      <c r="D1400"/>
      <c r="E1400"/>
      <c r="F1400"/>
      <c r="G1400"/>
      <c r="H1400"/>
      <c r="I1400" s="138"/>
      <c r="J1400"/>
      <c r="K1400"/>
      <c r="L1400"/>
      <c r="M1400"/>
      <c r="N1400"/>
      <c r="O1400"/>
      <c r="P1400"/>
      <c r="Q1400"/>
      <c r="R1400"/>
      <c r="S1400"/>
      <c r="T1400"/>
      <c r="U1400"/>
      <c r="V1400"/>
      <c r="W1400" s="138"/>
      <c r="X1400" s="138"/>
      <c r="Y1400"/>
      <c r="Z1400"/>
    </row>
    <row r="1401" spans="1:26" x14ac:dyDescent="0.2">
      <c r="A1401"/>
      <c r="B1401"/>
      <c r="C1401"/>
      <c r="D1401"/>
      <c r="E1401"/>
      <c r="F1401"/>
      <c r="G1401"/>
      <c r="H1401"/>
      <c r="I1401" s="138"/>
      <c r="J1401"/>
      <c r="K1401"/>
      <c r="L1401"/>
      <c r="M1401"/>
      <c r="N1401"/>
      <c r="O1401"/>
      <c r="P1401"/>
      <c r="Q1401"/>
      <c r="R1401"/>
      <c r="S1401"/>
      <c r="T1401"/>
      <c r="U1401"/>
      <c r="V1401"/>
      <c r="W1401" s="138"/>
      <c r="X1401" s="138"/>
      <c r="Y1401"/>
      <c r="Z1401"/>
    </row>
    <row r="1402" spans="1:26" x14ac:dyDescent="0.2">
      <c r="A1402"/>
      <c r="B1402"/>
      <c r="C1402"/>
      <c r="D1402"/>
      <c r="E1402"/>
      <c r="F1402"/>
      <c r="G1402"/>
      <c r="H1402"/>
      <c r="I1402" s="138"/>
      <c r="J1402"/>
      <c r="K1402"/>
      <c r="L1402"/>
      <c r="M1402"/>
      <c r="N1402"/>
      <c r="O1402"/>
      <c r="P1402"/>
      <c r="Q1402"/>
      <c r="R1402"/>
      <c r="S1402"/>
      <c r="T1402"/>
      <c r="U1402"/>
      <c r="V1402"/>
      <c r="W1402" s="138"/>
      <c r="X1402" s="138"/>
      <c r="Y1402"/>
      <c r="Z1402"/>
    </row>
    <row r="1403" spans="1:26" x14ac:dyDescent="0.2">
      <c r="A1403"/>
      <c r="B1403"/>
      <c r="C1403"/>
      <c r="D1403"/>
      <c r="E1403"/>
      <c r="F1403"/>
      <c r="G1403"/>
      <c r="H1403"/>
      <c r="I1403" s="138"/>
      <c r="J1403"/>
      <c r="K1403"/>
      <c r="L1403"/>
      <c r="M1403"/>
      <c r="N1403"/>
      <c r="O1403"/>
      <c r="P1403"/>
      <c r="Q1403"/>
      <c r="R1403"/>
      <c r="S1403"/>
      <c r="T1403"/>
      <c r="U1403"/>
      <c r="V1403"/>
      <c r="W1403" s="138"/>
      <c r="X1403" s="138"/>
      <c r="Y1403"/>
      <c r="Z1403"/>
    </row>
    <row r="1404" spans="1:26" x14ac:dyDescent="0.2">
      <c r="A1404"/>
      <c r="B1404"/>
      <c r="C1404"/>
      <c r="D1404"/>
      <c r="E1404"/>
      <c r="F1404"/>
      <c r="G1404"/>
      <c r="H1404"/>
      <c r="I1404" s="138"/>
      <c r="J1404"/>
      <c r="K1404"/>
      <c r="L1404"/>
      <c r="M1404"/>
      <c r="N1404"/>
      <c r="O1404"/>
      <c r="P1404"/>
      <c r="Q1404"/>
      <c r="R1404"/>
      <c r="S1404"/>
      <c r="T1404"/>
      <c r="U1404"/>
      <c r="V1404"/>
      <c r="W1404" s="138"/>
      <c r="X1404" s="138"/>
      <c r="Y1404"/>
      <c r="Z1404"/>
    </row>
    <row r="1405" spans="1:26" x14ac:dyDescent="0.2">
      <c r="A1405"/>
      <c r="B1405"/>
      <c r="C1405"/>
      <c r="D1405"/>
      <c r="E1405"/>
      <c r="F1405"/>
      <c r="G1405"/>
      <c r="H1405"/>
      <c r="I1405" s="138"/>
      <c r="J1405"/>
      <c r="K1405"/>
      <c r="L1405"/>
      <c r="M1405"/>
      <c r="N1405"/>
      <c r="O1405"/>
      <c r="P1405"/>
      <c r="Q1405"/>
      <c r="R1405"/>
      <c r="S1405"/>
      <c r="T1405"/>
      <c r="U1405"/>
      <c r="V1405"/>
      <c r="W1405" s="138"/>
      <c r="X1405" s="138"/>
      <c r="Y1405"/>
      <c r="Z1405"/>
    </row>
    <row r="1406" spans="1:26" x14ac:dyDescent="0.2">
      <c r="A1406"/>
      <c r="B1406"/>
      <c r="C1406"/>
      <c r="D1406"/>
      <c r="E1406"/>
      <c r="F1406"/>
      <c r="G1406"/>
      <c r="H1406"/>
      <c r="I1406" s="138"/>
      <c r="J1406"/>
      <c r="K1406"/>
      <c r="L1406"/>
      <c r="M1406"/>
      <c r="N1406"/>
      <c r="O1406"/>
      <c r="P1406"/>
      <c r="Q1406"/>
      <c r="R1406"/>
      <c r="S1406"/>
      <c r="T1406"/>
      <c r="U1406"/>
      <c r="V1406"/>
      <c r="W1406" s="138"/>
      <c r="X1406" s="138"/>
      <c r="Y1406"/>
      <c r="Z1406"/>
    </row>
    <row r="1407" spans="1:26" x14ac:dyDescent="0.2">
      <c r="A1407"/>
      <c r="B1407"/>
      <c r="C1407"/>
      <c r="D1407"/>
      <c r="E1407"/>
      <c r="F1407"/>
      <c r="G1407"/>
      <c r="H1407"/>
      <c r="I1407" s="138"/>
      <c r="J1407"/>
      <c r="K1407"/>
      <c r="L1407"/>
      <c r="M1407"/>
      <c r="N1407"/>
      <c r="O1407"/>
      <c r="P1407"/>
      <c r="Q1407"/>
      <c r="R1407"/>
      <c r="S1407"/>
      <c r="T1407"/>
      <c r="U1407"/>
      <c r="V1407"/>
      <c r="W1407" s="138"/>
      <c r="X1407" s="138"/>
      <c r="Y1407"/>
      <c r="Z1407"/>
    </row>
    <row r="1408" spans="1:26" x14ac:dyDescent="0.2">
      <c r="A1408"/>
      <c r="B1408"/>
      <c r="C1408"/>
      <c r="D1408"/>
      <c r="E1408"/>
      <c r="F1408"/>
      <c r="G1408"/>
      <c r="H1408"/>
      <c r="I1408" s="138"/>
      <c r="J1408"/>
      <c r="K1408"/>
      <c r="L1408"/>
      <c r="M1408"/>
      <c r="N1408"/>
      <c r="O1408"/>
      <c r="P1408"/>
      <c r="Q1408"/>
      <c r="R1408"/>
      <c r="S1408"/>
      <c r="T1408"/>
      <c r="U1408"/>
      <c r="V1408"/>
      <c r="W1408" s="138"/>
      <c r="X1408" s="138"/>
      <c r="Y1408"/>
      <c r="Z1408"/>
    </row>
    <row r="1409" spans="1:26" x14ac:dyDescent="0.2">
      <c r="A1409"/>
      <c r="B1409"/>
      <c r="C1409"/>
      <c r="D1409"/>
      <c r="E1409"/>
      <c r="F1409"/>
      <c r="G1409"/>
      <c r="H1409"/>
      <c r="I1409" s="138"/>
      <c r="J1409"/>
      <c r="K1409"/>
      <c r="L1409"/>
      <c r="M1409"/>
      <c r="N1409"/>
      <c r="O1409"/>
      <c r="P1409"/>
      <c r="Q1409"/>
      <c r="R1409"/>
      <c r="S1409"/>
      <c r="T1409"/>
      <c r="U1409"/>
      <c r="V1409"/>
      <c r="W1409" s="138"/>
      <c r="X1409" s="138"/>
      <c r="Y1409"/>
      <c r="Z1409"/>
    </row>
    <row r="1410" spans="1:26" x14ac:dyDescent="0.2">
      <c r="A1410"/>
      <c r="B1410"/>
      <c r="C1410"/>
      <c r="D1410"/>
      <c r="E1410"/>
      <c r="F1410"/>
      <c r="G1410"/>
      <c r="H1410"/>
      <c r="I1410" s="138"/>
      <c r="J1410"/>
      <c r="K1410"/>
      <c r="L1410"/>
      <c r="M1410"/>
      <c r="N1410"/>
      <c r="O1410"/>
      <c r="P1410"/>
      <c r="Q1410"/>
      <c r="R1410"/>
      <c r="S1410"/>
      <c r="T1410"/>
      <c r="U1410"/>
      <c r="V1410"/>
      <c r="W1410" s="138"/>
      <c r="X1410" s="138"/>
      <c r="Y1410"/>
      <c r="Z1410"/>
    </row>
    <row r="1411" spans="1:26" x14ac:dyDescent="0.2">
      <c r="A1411"/>
      <c r="B1411"/>
      <c r="C1411"/>
      <c r="D1411"/>
      <c r="E1411"/>
      <c r="F1411"/>
      <c r="G1411"/>
      <c r="H1411"/>
      <c r="I1411" s="138"/>
      <c r="J1411"/>
      <c r="K1411"/>
      <c r="L1411"/>
      <c r="M1411"/>
      <c r="N1411"/>
      <c r="O1411"/>
      <c r="P1411"/>
      <c r="Q1411"/>
      <c r="R1411"/>
      <c r="S1411"/>
      <c r="T1411"/>
      <c r="U1411"/>
      <c r="V1411"/>
      <c r="W1411" s="138"/>
      <c r="X1411" s="138"/>
      <c r="Y1411"/>
      <c r="Z1411"/>
    </row>
    <row r="1412" spans="1:26" x14ac:dyDescent="0.2">
      <c r="A1412"/>
      <c r="B1412"/>
      <c r="C1412"/>
      <c r="D1412"/>
      <c r="E1412"/>
      <c r="F1412"/>
      <c r="G1412"/>
      <c r="H1412"/>
      <c r="I1412" s="138"/>
      <c r="J1412"/>
      <c r="K1412"/>
      <c r="L1412"/>
      <c r="M1412"/>
      <c r="N1412"/>
      <c r="O1412"/>
      <c r="P1412"/>
      <c r="Q1412"/>
      <c r="R1412"/>
      <c r="S1412"/>
      <c r="T1412"/>
      <c r="U1412"/>
      <c r="V1412"/>
      <c r="W1412" s="138"/>
      <c r="X1412" s="138"/>
      <c r="Y1412"/>
      <c r="Z1412"/>
    </row>
    <row r="1413" spans="1:26" x14ac:dyDescent="0.2">
      <c r="A1413"/>
      <c r="B1413"/>
      <c r="C1413"/>
      <c r="D1413"/>
      <c r="E1413"/>
      <c r="F1413"/>
      <c r="G1413"/>
      <c r="H1413"/>
      <c r="I1413" s="138"/>
      <c r="J1413"/>
      <c r="K1413"/>
      <c r="L1413"/>
      <c r="M1413"/>
      <c r="N1413"/>
      <c r="O1413"/>
      <c r="P1413"/>
      <c r="Q1413"/>
      <c r="R1413"/>
      <c r="S1413"/>
      <c r="T1413"/>
      <c r="U1413"/>
      <c r="V1413"/>
      <c r="W1413" s="138"/>
      <c r="X1413" s="138"/>
      <c r="Y1413"/>
      <c r="Z1413"/>
    </row>
    <row r="1414" spans="1:26" x14ac:dyDescent="0.2">
      <c r="A1414"/>
      <c r="B1414"/>
      <c r="C1414"/>
      <c r="D1414"/>
      <c r="E1414"/>
      <c r="F1414"/>
      <c r="G1414"/>
      <c r="H1414"/>
      <c r="I1414" s="138"/>
      <c r="J1414"/>
      <c r="K1414"/>
      <c r="L1414"/>
      <c r="M1414"/>
      <c r="N1414"/>
      <c r="O1414"/>
      <c r="P1414"/>
      <c r="Q1414"/>
      <c r="R1414"/>
      <c r="S1414"/>
      <c r="T1414"/>
      <c r="U1414"/>
      <c r="V1414"/>
      <c r="W1414" s="138"/>
      <c r="X1414" s="138"/>
      <c r="Y1414"/>
      <c r="Z1414"/>
    </row>
    <row r="1415" spans="1:26" x14ac:dyDescent="0.2">
      <c r="A1415"/>
      <c r="B1415"/>
      <c r="C1415"/>
      <c r="D1415"/>
      <c r="E1415"/>
      <c r="F1415"/>
      <c r="G1415"/>
      <c r="H1415"/>
      <c r="I1415" s="138"/>
      <c r="J1415"/>
      <c r="K1415"/>
      <c r="L1415"/>
      <c r="M1415"/>
      <c r="N1415"/>
      <c r="O1415"/>
      <c r="P1415"/>
      <c r="Q1415"/>
      <c r="R1415"/>
      <c r="S1415"/>
      <c r="T1415"/>
      <c r="U1415"/>
      <c r="V1415"/>
      <c r="W1415" s="138"/>
      <c r="X1415" s="138"/>
      <c r="Y1415"/>
      <c r="Z1415"/>
    </row>
    <row r="1416" spans="1:26" x14ac:dyDescent="0.2">
      <c r="A1416"/>
      <c r="B1416"/>
      <c r="C1416"/>
      <c r="D1416"/>
      <c r="E1416"/>
      <c r="F1416"/>
      <c r="G1416"/>
      <c r="H1416"/>
      <c r="I1416" s="138"/>
      <c r="J1416"/>
      <c r="K1416"/>
      <c r="L1416"/>
      <c r="M1416"/>
      <c r="N1416"/>
      <c r="O1416"/>
      <c r="P1416"/>
      <c r="Q1416"/>
      <c r="R1416"/>
      <c r="S1416"/>
      <c r="T1416"/>
      <c r="U1416"/>
      <c r="V1416"/>
      <c r="W1416" s="138"/>
      <c r="X1416" s="138"/>
      <c r="Y1416"/>
      <c r="Z1416"/>
    </row>
    <row r="1417" spans="1:26" x14ac:dyDescent="0.2">
      <c r="A1417"/>
      <c r="B1417"/>
      <c r="C1417"/>
      <c r="D1417"/>
      <c r="E1417"/>
      <c r="F1417"/>
      <c r="G1417"/>
      <c r="H1417"/>
      <c r="I1417" s="138"/>
      <c r="J1417"/>
      <c r="K1417"/>
      <c r="L1417"/>
      <c r="M1417"/>
      <c r="N1417"/>
      <c r="O1417"/>
      <c r="P1417"/>
      <c r="Q1417"/>
      <c r="R1417"/>
      <c r="S1417"/>
      <c r="T1417"/>
      <c r="U1417"/>
      <c r="V1417"/>
      <c r="W1417" s="138"/>
      <c r="X1417" s="138"/>
      <c r="Y1417"/>
      <c r="Z1417"/>
    </row>
    <row r="1418" spans="1:26" x14ac:dyDescent="0.2">
      <c r="A1418"/>
      <c r="B1418"/>
      <c r="C1418"/>
      <c r="D1418"/>
      <c r="E1418"/>
      <c r="F1418"/>
      <c r="G1418"/>
      <c r="H1418"/>
      <c r="I1418" s="138"/>
      <c r="J1418"/>
      <c r="K1418"/>
      <c r="L1418"/>
      <c r="M1418"/>
      <c r="N1418"/>
      <c r="O1418"/>
      <c r="P1418"/>
      <c r="Q1418"/>
      <c r="R1418"/>
      <c r="S1418"/>
      <c r="T1418"/>
      <c r="U1418"/>
      <c r="V1418"/>
      <c r="W1418" s="138"/>
      <c r="X1418" s="138"/>
      <c r="Y1418"/>
      <c r="Z1418"/>
    </row>
    <row r="1419" spans="1:26" x14ac:dyDescent="0.2">
      <c r="A1419"/>
      <c r="B1419"/>
      <c r="C1419"/>
      <c r="D1419"/>
      <c r="E1419"/>
      <c r="F1419"/>
      <c r="G1419"/>
      <c r="H1419"/>
      <c r="I1419" s="138"/>
      <c r="J1419"/>
      <c r="K1419"/>
      <c r="L1419"/>
      <c r="M1419"/>
      <c r="N1419"/>
      <c r="O1419"/>
      <c r="P1419"/>
      <c r="Q1419"/>
      <c r="R1419"/>
      <c r="S1419"/>
      <c r="T1419"/>
      <c r="U1419"/>
      <c r="V1419"/>
      <c r="W1419" s="138"/>
      <c r="X1419" s="138"/>
      <c r="Y1419"/>
      <c r="Z1419"/>
    </row>
    <row r="1420" spans="1:26" x14ac:dyDescent="0.2">
      <c r="A1420"/>
      <c r="B1420"/>
      <c r="C1420"/>
      <c r="D1420"/>
      <c r="E1420"/>
      <c r="F1420"/>
      <c r="G1420"/>
      <c r="H1420"/>
      <c r="I1420" s="138"/>
      <c r="J1420"/>
      <c r="K1420"/>
      <c r="L1420"/>
      <c r="M1420"/>
      <c r="N1420"/>
      <c r="O1420"/>
      <c r="P1420"/>
      <c r="Q1420"/>
      <c r="R1420"/>
      <c r="S1420"/>
      <c r="T1420"/>
      <c r="U1420"/>
      <c r="V1420"/>
      <c r="W1420" s="138"/>
      <c r="X1420" s="138"/>
      <c r="Y1420"/>
      <c r="Z1420"/>
    </row>
    <row r="1421" spans="1:26" x14ac:dyDescent="0.2">
      <c r="A1421"/>
      <c r="B1421"/>
      <c r="C1421"/>
      <c r="D1421"/>
      <c r="E1421"/>
      <c r="F1421"/>
      <c r="G1421"/>
      <c r="H1421"/>
      <c r="I1421" s="138"/>
      <c r="J1421"/>
      <c r="K1421"/>
      <c r="L1421"/>
      <c r="M1421"/>
      <c r="N1421"/>
      <c r="O1421"/>
      <c r="P1421"/>
      <c r="Q1421"/>
      <c r="R1421"/>
      <c r="S1421"/>
      <c r="T1421"/>
      <c r="U1421"/>
      <c r="V1421"/>
      <c r="W1421" s="138"/>
      <c r="X1421" s="138"/>
      <c r="Y1421"/>
      <c r="Z1421"/>
    </row>
    <row r="1422" spans="1:26" x14ac:dyDescent="0.2">
      <c r="A1422"/>
      <c r="B1422"/>
      <c r="C1422"/>
      <c r="D1422"/>
      <c r="E1422"/>
      <c r="F1422"/>
      <c r="G1422"/>
      <c r="H1422"/>
      <c r="I1422" s="138"/>
      <c r="J1422"/>
      <c r="K1422"/>
      <c r="L1422"/>
      <c r="M1422"/>
      <c r="N1422"/>
      <c r="O1422"/>
      <c r="P1422"/>
      <c r="Q1422"/>
      <c r="R1422"/>
      <c r="S1422"/>
      <c r="T1422"/>
      <c r="U1422"/>
      <c r="V1422"/>
      <c r="W1422" s="138"/>
      <c r="X1422" s="138"/>
      <c r="Y1422"/>
      <c r="Z1422"/>
    </row>
    <row r="1423" spans="1:26" x14ac:dyDescent="0.2">
      <c r="A1423"/>
      <c r="B1423"/>
      <c r="C1423"/>
      <c r="D1423"/>
      <c r="E1423"/>
      <c r="F1423"/>
      <c r="G1423"/>
      <c r="H1423"/>
      <c r="I1423" s="138"/>
      <c r="J1423"/>
      <c r="K1423"/>
      <c r="L1423"/>
      <c r="M1423"/>
      <c r="N1423"/>
      <c r="O1423"/>
      <c r="P1423"/>
      <c r="Q1423"/>
      <c r="R1423"/>
      <c r="S1423"/>
      <c r="T1423"/>
      <c r="U1423"/>
      <c r="V1423"/>
      <c r="W1423" s="138"/>
      <c r="X1423" s="138"/>
      <c r="Y1423"/>
      <c r="Z1423"/>
    </row>
    <row r="1424" spans="1:26" x14ac:dyDescent="0.2">
      <c r="A1424"/>
      <c r="B1424"/>
      <c r="C1424"/>
      <c r="D1424"/>
      <c r="E1424"/>
      <c r="F1424"/>
      <c r="G1424"/>
      <c r="H1424"/>
      <c r="I1424" s="138"/>
      <c r="J1424"/>
      <c r="K1424"/>
      <c r="L1424"/>
      <c r="M1424"/>
      <c r="N1424"/>
      <c r="O1424"/>
      <c r="P1424"/>
      <c r="Q1424"/>
      <c r="R1424"/>
      <c r="S1424"/>
      <c r="T1424"/>
      <c r="U1424"/>
      <c r="V1424"/>
      <c r="W1424" s="138"/>
      <c r="X1424" s="138"/>
      <c r="Y1424"/>
      <c r="Z1424"/>
    </row>
    <row r="1425" spans="1:26" x14ac:dyDescent="0.2">
      <c r="A1425"/>
      <c r="B1425"/>
      <c r="C1425"/>
      <c r="D1425"/>
      <c r="E1425"/>
      <c r="F1425"/>
      <c r="G1425"/>
      <c r="H1425"/>
      <c r="I1425" s="138"/>
      <c r="J1425"/>
      <c r="K1425"/>
      <c r="L1425"/>
      <c r="M1425"/>
      <c r="N1425"/>
      <c r="O1425"/>
      <c r="P1425"/>
      <c r="Q1425"/>
      <c r="R1425"/>
      <c r="S1425"/>
      <c r="T1425"/>
      <c r="U1425"/>
      <c r="V1425"/>
      <c r="W1425" s="138"/>
      <c r="X1425" s="138"/>
      <c r="Y1425"/>
      <c r="Z1425"/>
    </row>
    <row r="1426" spans="1:26" x14ac:dyDescent="0.2">
      <c r="A1426"/>
      <c r="B1426"/>
      <c r="C1426"/>
      <c r="D1426"/>
      <c r="E1426"/>
      <c r="F1426"/>
      <c r="G1426"/>
      <c r="H1426"/>
      <c r="I1426" s="138"/>
      <c r="J1426"/>
      <c r="K1426"/>
      <c r="L1426"/>
      <c r="M1426"/>
      <c r="N1426"/>
      <c r="O1426"/>
      <c r="P1426"/>
      <c r="Q1426"/>
      <c r="R1426"/>
      <c r="S1426"/>
      <c r="T1426"/>
      <c r="U1426"/>
      <c r="V1426"/>
      <c r="W1426" s="138"/>
      <c r="X1426" s="138"/>
      <c r="Y1426"/>
      <c r="Z1426"/>
    </row>
    <row r="1427" spans="1:26" x14ac:dyDescent="0.2">
      <c r="A1427"/>
      <c r="B1427"/>
      <c r="C1427"/>
      <c r="D1427"/>
      <c r="E1427"/>
      <c r="F1427"/>
      <c r="G1427"/>
      <c r="H1427"/>
      <c r="I1427" s="138"/>
      <c r="J1427"/>
      <c r="K1427"/>
      <c r="L1427"/>
      <c r="M1427"/>
      <c r="N1427"/>
      <c r="O1427"/>
      <c r="P1427"/>
      <c r="Q1427"/>
      <c r="R1427"/>
      <c r="S1427"/>
      <c r="T1427"/>
      <c r="U1427"/>
      <c r="V1427"/>
      <c r="W1427" s="138"/>
      <c r="X1427" s="138"/>
      <c r="Y1427"/>
      <c r="Z1427"/>
    </row>
    <row r="1428" spans="1:26" x14ac:dyDescent="0.2">
      <c r="A1428"/>
      <c r="B1428"/>
      <c r="C1428"/>
      <c r="D1428"/>
      <c r="E1428"/>
      <c r="F1428"/>
      <c r="G1428"/>
      <c r="H1428"/>
      <c r="I1428" s="138"/>
      <c r="J1428"/>
      <c r="K1428"/>
      <c r="L1428"/>
      <c r="M1428"/>
      <c r="N1428"/>
      <c r="O1428"/>
      <c r="P1428"/>
      <c r="Q1428"/>
      <c r="R1428"/>
      <c r="S1428"/>
      <c r="T1428"/>
      <c r="U1428"/>
      <c r="V1428"/>
      <c r="W1428" s="138"/>
      <c r="X1428" s="138"/>
      <c r="Y1428"/>
      <c r="Z1428"/>
    </row>
    <row r="1429" spans="1:26" x14ac:dyDescent="0.2">
      <c r="A1429"/>
      <c r="B1429"/>
      <c r="C1429"/>
      <c r="D1429"/>
      <c r="E1429"/>
      <c r="F1429"/>
      <c r="G1429"/>
      <c r="H1429"/>
      <c r="I1429" s="138"/>
      <c r="J1429"/>
      <c r="K1429"/>
      <c r="L1429"/>
      <c r="M1429"/>
      <c r="N1429"/>
      <c r="O1429"/>
      <c r="P1429"/>
      <c r="Q1429"/>
      <c r="R1429"/>
      <c r="S1429"/>
      <c r="T1429"/>
      <c r="U1429"/>
      <c r="V1429"/>
      <c r="W1429" s="138"/>
      <c r="X1429" s="138"/>
      <c r="Y1429"/>
      <c r="Z1429"/>
    </row>
    <row r="1430" spans="1:26" x14ac:dyDescent="0.2">
      <c r="A1430"/>
      <c r="B1430"/>
      <c r="C1430"/>
      <c r="D1430"/>
      <c r="E1430"/>
      <c r="F1430"/>
      <c r="G1430"/>
      <c r="H1430"/>
      <c r="I1430" s="138"/>
      <c r="J1430"/>
      <c r="K1430"/>
      <c r="L1430"/>
      <c r="M1430"/>
      <c r="N1430"/>
      <c r="O1430"/>
      <c r="P1430"/>
      <c r="Q1430"/>
      <c r="R1430"/>
      <c r="S1430"/>
      <c r="T1430"/>
      <c r="U1430"/>
      <c r="V1430"/>
      <c r="W1430" s="138"/>
      <c r="X1430" s="138"/>
      <c r="Y1430"/>
      <c r="Z1430"/>
    </row>
    <row r="1431" spans="1:26" x14ac:dyDescent="0.2">
      <c r="A1431"/>
      <c r="B1431"/>
      <c r="C1431"/>
      <c r="D1431"/>
      <c r="E1431"/>
      <c r="F1431"/>
      <c r="G1431"/>
      <c r="H1431"/>
      <c r="I1431" s="138"/>
      <c r="J1431"/>
      <c r="K1431"/>
      <c r="L1431"/>
      <c r="M1431"/>
      <c r="N1431"/>
      <c r="O1431"/>
      <c r="P1431"/>
      <c r="Q1431"/>
      <c r="R1431"/>
      <c r="S1431"/>
      <c r="T1431"/>
      <c r="U1431"/>
      <c r="V1431"/>
      <c r="W1431" s="138"/>
      <c r="X1431" s="138"/>
      <c r="Y1431"/>
      <c r="Z1431"/>
    </row>
    <row r="1432" spans="1:26" x14ac:dyDescent="0.2">
      <c r="A1432"/>
      <c r="B1432"/>
      <c r="C1432"/>
      <c r="D1432"/>
      <c r="E1432"/>
      <c r="F1432"/>
      <c r="G1432"/>
      <c r="H1432"/>
      <c r="I1432" s="138"/>
      <c r="J1432"/>
      <c r="K1432"/>
      <c r="L1432"/>
      <c r="M1432"/>
      <c r="N1432"/>
      <c r="O1432"/>
      <c r="P1432"/>
      <c r="Q1432"/>
      <c r="R1432"/>
      <c r="S1432"/>
      <c r="T1432"/>
      <c r="U1432"/>
      <c r="V1432"/>
      <c r="W1432" s="138"/>
      <c r="X1432" s="138"/>
      <c r="Y1432"/>
      <c r="Z1432"/>
    </row>
    <row r="1433" spans="1:26" x14ac:dyDescent="0.2">
      <c r="A1433"/>
      <c r="B1433"/>
      <c r="C1433"/>
      <c r="D1433"/>
      <c r="E1433"/>
      <c r="F1433"/>
      <c r="G1433"/>
      <c r="H1433"/>
      <c r="I1433" s="138"/>
      <c r="J1433"/>
      <c r="K1433"/>
      <c r="L1433"/>
      <c r="M1433"/>
      <c r="N1433"/>
      <c r="O1433"/>
      <c r="P1433"/>
      <c r="Q1433"/>
      <c r="R1433"/>
      <c r="S1433"/>
      <c r="T1433"/>
      <c r="U1433"/>
      <c r="V1433"/>
      <c r="W1433" s="138"/>
      <c r="X1433" s="138"/>
      <c r="Y1433"/>
      <c r="Z1433"/>
    </row>
    <row r="1434" spans="1:26" x14ac:dyDescent="0.2">
      <c r="A1434"/>
      <c r="B1434"/>
      <c r="C1434"/>
      <c r="D1434"/>
      <c r="E1434"/>
      <c r="F1434"/>
      <c r="G1434"/>
      <c r="H1434"/>
      <c r="I1434" s="138"/>
      <c r="J1434"/>
      <c r="K1434"/>
      <c r="L1434"/>
      <c r="M1434"/>
      <c r="N1434"/>
      <c r="O1434"/>
      <c r="P1434"/>
      <c r="Q1434"/>
      <c r="R1434"/>
      <c r="S1434"/>
      <c r="T1434"/>
      <c r="U1434"/>
      <c r="V1434"/>
      <c r="W1434" s="138"/>
      <c r="X1434" s="138"/>
      <c r="Y1434"/>
      <c r="Z1434"/>
    </row>
    <row r="1435" spans="1:26" x14ac:dyDescent="0.2">
      <c r="A1435"/>
      <c r="B1435"/>
      <c r="C1435"/>
      <c r="D1435"/>
      <c r="E1435"/>
      <c r="F1435"/>
      <c r="G1435"/>
      <c r="H1435"/>
      <c r="I1435" s="138"/>
      <c r="J1435"/>
      <c r="K1435"/>
      <c r="L1435"/>
      <c r="M1435"/>
      <c r="N1435"/>
      <c r="O1435"/>
      <c r="P1435"/>
      <c r="Q1435"/>
      <c r="R1435"/>
      <c r="S1435"/>
      <c r="T1435"/>
      <c r="U1435"/>
      <c r="V1435"/>
      <c r="W1435" s="138"/>
      <c r="X1435" s="138"/>
      <c r="Y1435"/>
      <c r="Z1435"/>
    </row>
    <row r="1436" spans="1:26" x14ac:dyDescent="0.2">
      <c r="A1436"/>
      <c r="B1436"/>
      <c r="C1436"/>
      <c r="D1436"/>
      <c r="E1436"/>
      <c r="F1436"/>
      <c r="G1436"/>
      <c r="H1436"/>
      <c r="I1436" s="138"/>
      <c r="J1436"/>
      <c r="K1436"/>
      <c r="L1436"/>
      <c r="M1436"/>
      <c r="N1436"/>
      <c r="O1436"/>
      <c r="P1436"/>
      <c r="Q1436"/>
      <c r="R1436"/>
      <c r="S1436"/>
      <c r="T1436"/>
      <c r="U1436"/>
      <c r="V1436"/>
      <c r="W1436" s="138"/>
      <c r="X1436" s="138"/>
      <c r="Y1436"/>
      <c r="Z1436"/>
    </row>
    <row r="1437" spans="1:26" x14ac:dyDescent="0.2">
      <c r="A1437"/>
      <c r="B1437"/>
      <c r="C1437"/>
      <c r="D1437"/>
      <c r="E1437"/>
      <c r="F1437"/>
      <c r="G1437"/>
      <c r="H1437"/>
      <c r="I1437" s="138"/>
      <c r="J1437"/>
      <c r="K1437"/>
      <c r="L1437"/>
      <c r="M1437"/>
      <c r="N1437"/>
      <c r="O1437"/>
      <c r="P1437"/>
      <c r="Q1437"/>
      <c r="R1437"/>
      <c r="S1437"/>
      <c r="T1437"/>
      <c r="U1437"/>
      <c r="V1437"/>
      <c r="W1437" s="138"/>
      <c r="X1437" s="138"/>
      <c r="Y1437"/>
      <c r="Z1437"/>
    </row>
    <row r="1438" spans="1:26" x14ac:dyDescent="0.2">
      <c r="A1438"/>
      <c r="B1438"/>
      <c r="C1438"/>
      <c r="D1438"/>
      <c r="E1438"/>
      <c r="F1438"/>
      <c r="G1438"/>
      <c r="H1438"/>
      <c r="I1438" s="138"/>
      <c r="J1438"/>
      <c r="K1438"/>
      <c r="L1438"/>
      <c r="M1438"/>
      <c r="N1438"/>
      <c r="O1438"/>
      <c r="P1438"/>
      <c r="Q1438"/>
      <c r="R1438"/>
      <c r="S1438"/>
      <c r="T1438"/>
      <c r="U1438"/>
      <c r="V1438"/>
      <c r="W1438" s="138"/>
      <c r="X1438" s="138"/>
      <c r="Y1438"/>
      <c r="Z1438"/>
    </row>
    <row r="1439" spans="1:26" x14ac:dyDescent="0.2">
      <c r="A1439"/>
      <c r="B1439"/>
      <c r="C1439"/>
      <c r="D1439"/>
      <c r="E1439"/>
      <c r="F1439"/>
      <c r="G1439"/>
      <c r="H1439"/>
      <c r="I1439" s="138"/>
      <c r="J1439"/>
      <c r="K1439"/>
      <c r="L1439"/>
      <c r="M1439"/>
      <c r="N1439"/>
      <c r="O1439"/>
      <c r="P1439"/>
      <c r="Q1439"/>
      <c r="R1439"/>
      <c r="S1439"/>
      <c r="T1439"/>
      <c r="U1439"/>
      <c r="V1439"/>
      <c r="W1439" s="138"/>
      <c r="X1439" s="138"/>
      <c r="Y1439"/>
      <c r="Z1439"/>
    </row>
    <row r="1440" spans="1:26" x14ac:dyDescent="0.2">
      <c r="A1440"/>
      <c r="B1440"/>
      <c r="C1440"/>
      <c r="D1440"/>
      <c r="E1440"/>
      <c r="F1440"/>
      <c r="G1440"/>
      <c r="H1440"/>
      <c r="I1440" s="138"/>
      <c r="J1440"/>
      <c r="K1440"/>
      <c r="L1440"/>
      <c r="M1440"/>
      <c r="N1440"/>
      <c r="O1440"/>
      <c r="P1440"/>
      <c r="Q1440"/>
      <c r="R1440"/>
      <c r="S1440"/>
      <c r="T1440"/>
      <c r="U1440"/>
      <c r="V1440"/>
      <c r="W1440" s="138"/>
      <c r="X1440" s="138"/>
      <c r="Y1440"/>
      <c r="Z1440"/>
    </row>
    <row r="1441" spans="1:26" x14ac:dyDescent="0.2">
      <c r="A1441"/>
      <c r="B1441"/>
      <c r="C1441"/>
      <c r="D1441"/>
      <c r="E1441"/>
      <c r="F1441"/>
      <c r="G1441"/>
      <c r="H1441"/>
      <c r="I1441" s="138"/>
      <c r="J1441"/>
      <c r="K1441"/>
      <c r="L1441"/>
      <c r="M1441"/>
      <c r="N1441"/>
      <c r="O1441"/>
      <c r="P1441"/>
      <c r="Q1441"/>
      <c r="R1441"/>
      <c r="S1441"/>
      <c r="T1441"/>
      <c r="U1441"/>
      <c r="V1441"/>
      <c r="W1441" s="138"/>
      <c r="X1441" s="138"/>
      <c r="Y1441"/>
      <c r="Z1441"/>
    </row>
    <row r="1442" spans="1:26" x14ac:dyDescent="0.2">
      <c r="A1442"/>
      <c r="B1442"/>
      <c r="C1442"/>
      <c r="D1442"/>
      <c r="E1442"/>
      <c r="F1442"/>
      <c r="G1442"/>
      <c r="H1442"/>
      <c r="I1442" s="138"/>
      <c r="J1442"/>
      <c r="K1442"/>
      <c r="L1442"/>
      <c r="M1442"/>
      <c r="N1442"/>
      <c r="O1442"/>
      <c r="P1442"/>
      <c r="Q1442"/>
      <c r="R1442"/>
      <c r="S1442"/>
      <c r="T1442"/>
      <c r="U1442"/>
      <c r="V1442"/>
      <c r="W1442" s="138"/>
      <c r="X1442" s="138"/>
      <c r="Y1442"/>
      <c r="Z1442"/>
    </row>
    <row r="1443" spans="1:26" x14ac:dyDescent="0.2">
      <c r="A1443"/>
      <c r="B1443"/>
      <c r="C1443"/>
      <c r="D1443"/>
      <c r="E1443"/>
      <c r="F1443"/>
      <c r="G1443"/>
      <c r="H1443"/>
      <c r="I1443" s="138"/>
      <c r="J1443"/>
      <c r="K1443"/>
      <c r="L1443"/>
      <c r="M1443"/>
      <c r="N1443"/>
      <c r="O1443"/>
      <c r="P1443"/>
      <c r="Q1443"/>
      <c r="R1443"/>
      <c r="S1443"/>
      <c r="T1443"/>
      <c r="U1443"/>
      <c r="V1443"/>
      <c r="W1443" s="138"/>
      <c r="X1443" s="138"/>
      <c r="Y1443"/>
      <c r="Z1443"/>
    </row>
    <row r="1444" spans="1:26" x14ac:dyDescent="0.2">
      <c r="A1444"/>
      <c r="B1444"/>
      <c r="C1444"/>
      <c r="D1444"/>
      <c r="E1444"/>
      <c r="F1444"/>
      <c r="G1444"/>
      <c r="H1444"/>
      <c r="I1444" s="138"/>
      <c r="J1444"/>
      <c r="K1444"/>
      <c r="L1444"/>
      <c r="M1444"/>
      <c r="N1444"/>
      <c r="O1444"/>
      <c r="P1444"/>
      <c r="Q1444"/>
      <c r="R1444"/>
      <c r="S1444"/>
      <c r="T1444"/>
      <c r="U1444"/>
      <c r="V1444"/>
      <c r="W1444" s="138"/>
      <c r="X1444" s="138"/>
      <c r="Y1444"/>
      <c r="Z1444"/>
    </row>
    <row r="1445" spans="1:26" x14ac:dyDescent="0.2">
      <c r="A1445"/>
      <c r="B1445"/>
      <c r="C1445"/>
      <c r="D1445"/>
      <c r="E1445"/>
      <c r="F1445"/>
      <c r="G1445"/>
      <c r="H1445"/>
      <c r="I1445" s="138"/>
      <c r="J1445"/>
      <c r="K1445"/>
      <c r="L1445"/>
      <c r="M1445"/>
      <c r="N1445"/>
      <c r="O1445"/>
      <c r="P1445"/>
      <c r="Q1445"/>
      <c r="R1445"/>
      <c r="S1445"/>
      <c r="T1445"/>
      <c r="U1445"/>
      <c r="V1445"/>
      <c r="W1445" s="138"/>
      <c r="X1445" s="138"/>
      <c r="Y1445"/>
      <c r="Z1445"/>
    </row>
    <row r="1446" spans="1:26" x14ac:dyDescent="0.2">
      <c r="A1446"/>
      <c r="B1446"/>
      <c r="C1446"/>
      <c r="D1446"/>
      <c r="E1446"/>
      <c r="F1446"/>
      <c r="G1446"/>
      <c r="H1446"/>
      <c r="I1446" s="138"/>
      <c r="J1446"/>
      <c r="K1446"/>
      <c r="L1446"/>
      <c r="M1446"/>
      <c r="N1446"/>
      <c r="O1446"/>
      <c r="P1446"/>
      <c r="Q1446"/>
      <c r="R1446"/>
      <c r="S1446"/>
      <c r="T1446"/>
      <c r="U1446"/>
      <c r="V1446"/>
      <c r="W1446" s="138"/>
      <c r="X1446" s="138"/>
      <c r="Y1446"/>
      <c r="Z1446"/>
    </row>
    <row r="1447" spans="1:26" x14ac:dyDescent="0.2">
      <c r="A1447"/>
      <c r="B1447"/>
      <c r="C1447"/>
      <c r="D1447"/>
      <c r="E1447"/>
      <c r="F1447"/>
      <c r="G1447"/>
      <c r="H1447"/>
      <c r="I1447" s="138"/>
      <c r="J1447"/>
      <c r="K1447"/>
      <c r="L1447"/>
      <c r="M1447"/>
      <c r="N1447"/>
      <c r="O1447"/>
      <c r="P1447"/>
      <c r="Q1447"/>
      <c r="R1447"/>
      <c r="S1447"/>
      <c r="T1447"/>
      <c r="U1447"/>
      <c r="V1447"/>
      <c r="W1447" s="138"/>
      <c r="X1447" s="138"/>
      <c r="Y1447"/>
      <c r="Z1447"/>
    </row>
    <row r="1448" spans="1:26" x14ac:dyDescent="0.2">
      <c r="A1448"/>
      <c r="B1448"/>
      <c r="C1448"/>
      <c r="D1448"/>
      <c r="E1448"/>
      <c r="F1448"/>
      <c r="G1448"/>
      <c r="H1448"/>
      <c r="I1448" s="138"/>
      <c r="J1448"/>
      <c r="K1448"/>
      <c r="L1448"/>
      <c r="M1448"/>
      <c r="N1448"/>
      <c r="O1448"/>
      <c r="P1448"/>
      <c r="Q1448"/>
      <c r="R1448"/>
      <c r="S1448"/>
      <c r="T1448"/>
      <c r="U1448"/>
      <c r="V1448"/>
      <c r="W1448" s="138"/>
      <c r="X1448" s="138"/>
      <c r="Y1448"/>
      <c r="Z1448"/>
    </row>
    <row r="1449" spans="1:26" x14ac:dyDescent="0.2">
      <c r="A1449"/>
      <c r="B1449"/>
      <c r="C1449"/>
      <c r="D1449"/>
      <c r="E1449"/>
      <c r="F1449"/>
      <c r="G1449"/>
      <c r="H1449"/>
      <c r="I1449" s="138"/>
      <c r="J1449"/>
      <c r="K1449"/>
      <c r="L1449"/>
      <c r="M1449"/>
      <c r="N1449"/>
      <c r="O1449"/>
      <c r="P1449"/>
      <c r="Q1449"/>
      <c r="R1449"/>
      <c r="S1449"/>
      <c r="T1449"/>
      <c r="U1449"/>
      <c r="V1449"/>
      <c r="W1449" s="138"/>
      <c r="X1449" s="138"/>
      <c r="Y1449"/>
      <c r="Z1449"/>
    </row>
    <row r="1450" spans="1:26" x14ac:dyDescent="0.2">
      <c r="A1450"/>
      <c r="B1450"/>
      <c r="C1450"/>
      <c r="D1450"/>
      <c r="E1450"/>
      <c r="F1450"/>
      <c r="G1450"/>
      <c r="H1450"/>
      <c r="I1450" s="138"/>
      <c r="J1450"/>
      <c r="K1450"/>
      <c r="L1450"/>
      <c r="M1450"/>
      <c r="N1450"/>
      <c r="O1450"/>
      <c r="P1450"/>
      <c r="Q1450"/>
      <c r="R1450"/>
      <c r="S1450"/>
      <c r="T1450"/>
      <c r="U1450"/>
      <c r="V1450"/>
      <c r="W1450" s="138"/>
      <c r="X1450" s="138"/>
      <c r="Y1450"/>
      <c r="Z1450"/>
    </row>
    <row r="1451" spans="1:26" x14ac:dyDescent="0.2">
      <c r="A1451"/>
      <c r="B1451"/>
      <c r="C1451"/>
      <c r="D1451"/>
      <c r="E1451"/>
      <c r="F1451"/>
      <c r="G1451"/>
      <c r="H1451"/>
      <c r="I1451" s="138"/>
      <c r="J1451"/>
      <c r="K1451"/>
      <c r="L1451"/>
      <c r="M1451"/>
      <c r="N1451"/>
      <c r="O1451"/>
      <c r="P1451"/>
      <c r="Q1451"/>
      <c r="R1451"/>
      <c r="S1451"/>
      <c r="T1451"/>
      <c r="U1451"/>
      <c r="V1451"/>
      <c r="W1451" s="138"/>
      <c r="X1451" s="138"/>
      <c r="Y1451"/>
      <c r="Z1451"/>
    </row>
    <row r="1452" spans="1:26" x14ac:dyDescent="0.2">
      <c r="A1452"/>
      <c r="B1452"/>
      <c r="C1452"/>
      <c r="D1452"/>
      <c r="E1452"/>
      <c r="F1452"/>
      <c r="G1452"/>
      <c r="H1452"/>
      <c r="I1452" s="138"/>
      <c r="J1452"/>
      <c r="K1452"/>
      <c r="L1452"/>
      <c r="M1452"/>
      <c r="N1452"/>
      <c r="O1452"/>
      <c r="P1452"/>
      <c r="Q1452"/>
      <c r="R1452"/>
      <c r="S1452"/>
      <c r="T1452"/>
      <c r="U1452"/>
      <c r="V1452"/>
      <c r="W1452" s="138"/>
      <c r="X1452" s="138"/>
      <c r="Y1452"/>
      <c r="Z1452"/>
    </row>
    <row r="1453" spans="1:26" x14ac:dyDescent="0.2">
      <c r="A1453"/>
      <c r="B1453"/>
      <c r="C1453"/>
      <c r="D1453"/>
      <c r="E1453"/>
      <c r="F1453"/>
      <c r="G1453"/>
      <c r="H1453"/>
      <c r="I1453" s="138"/>
      <c r="J1453"/>
      <c r="K1453"/>
      <c r="L1453"/>
      <c r="M1453"/>
      <c r="N1453"/>
      <c r="O1453"/>
      <c r="P1453"/>
      <c r="Q1453"/>
      <c r="R1453"/>
      <c r="S1453"/>
      <c r="T1453"/>
      <c r="U1453"/>
      <c r="V1453"/>
      <c r="W1453" s="138"/>
      <c r="X1453" s="138"/>
      <c r="Y1453"/>
      <c r="Z1453"/>
    </row>
    <row r="1454" spans="1:26" x14ac:dyDescent="0.2">
      <c r="A1454"/>
      <c r="B1454"/>
      <c r="C1454"/>
      <c r="D1454"/>
      <c r="E1454"/>
      <c r="F1454"/>
      <c r="G1454"/>
      <c r="H1454"/>
      <c r="I1454" s="138"/>
      <c r="J1454"/>
      <c r="K1454"/>
      <c r="L1454"/>
      <c r="M1454"/>
      <c r="N1454"/>
      <c r="O1454"/>
      <c r="P1454"/>
      <c r="Q1454"/>
      <c r="R1454"/>
      <c r="S1454"/>
      <c r="T1454"/>
      <c r="U1454"/>
      <c r="V1454"/>
      <c r="W1454" s="138"/>
      <c r="X1454" s="138"/>
      <c r="Y1454"/>
      <c r="Z1454"/>
    </row>
    <row r="1455" spans="1:26" x14ac:dyDescent="0.2">
      <c r="A1455"/>
      <c r="B1455"/>
      <c r="C1455"/>
      <c r="D1455"/>
      <c r="E1455"/>
      <c r="F1455"/>
      <c r="G1455"/>
      <c r="H1455"/>
      <c r="I1455" s="138"/>
      <c r="J1455"/>
      <c r="K1455"/>
      <c r="L1455"/>
      <c r="M1455"/>
      <c r="N1455"/>
      <c r="O1455"/>
      <c r="P1455"/>
      <c r="Q1455"/>
      <c r="R1455"/>
      <c r="S1455"/>
      <c r="T1455"/>
      <c r="U1455"/>
      <c r="V1455"/>
      <c r="W1455" s="138"/>
      <c r="X1455" s="138"/>
      <c r="Y1455"/>
      <c r="Z1455"/>
    </row>
    <row r="1456" spans="1:26" x14ac:dyDescent="0.2">
      <c r="A1456"/>
      <c r="B1456"/>
      <c r="C1456"/>
      <c r="D1456"/>
      <c r="E1456"/>
      <c r="F1456"/>
      <c r="G1456"/>
      <c r="H1456"/>
      <c r="I1456" s="138"/>
      <c r="J1456"/>
      <c r="K1456"/>
      <c r="L1456"/>
      <c r="M1456"/>
      <c r="N1456"/>
      <c r="O1456"/>
      <c r="P1456"/>
      <c r="Q1456"/>
      <c r="R1456"/>
      <c r="S1456"/>
      <c r="T1456"/>
      <c r="U1456"/>
      <c r="V1456"/>
      <c r="W1456" s="138"/>
      <c r="X1456" s="138"/>
      <c r="Y1456"/>
      <c r="Z1456"/>
    </row>
    <row r="1457" spans="1:26" x14ac:dyDescent="0.2">
      <c r="A1457"/>
      <c r="B1457"/>
      <c r="C1457"/>
      <c r="D1457"/>
      <c r="E1457"/>
      <c r="F1457"/>
      <c r="G1457"/>
      <c r="H1457"/>
      <c r="I1457" s="138"/>
      <c r="J1457"/>
      <c r="K1457"/>
      <c r="L1457"/>
      <c r="M1457"/>
      <c r="N1457"/>
      <c r="O1457"/>
      <c r="P1457"/>
      <c r="Q1457"/>
      <c r="R1457"/>
      <c r="S1457"/>
      <c r="T1457"/>
      <c r="U1457"/>
      <c r="V1457"/>
      <c r="W1457" s="138"/>
      <c r="X1457" s="138"/>
      <c r="Y1457"/>
      <c r="Z1457"/>
    </row>
    <row r="1458" spans="1:26" x14ac:dyDescent="0.2">
      <c r="A1458"/>
      <c r="B1458"/>
      <c r="C1458"/>
      <c r="D1458"/>
      <c r="E1458"/>
      <c r="F1458"/>
      <c r="G1458"/>
      <c r="H1458"/>
      <c r="I1458" s="138"/>
      <c r="J1458"/>
      <c r="K1458"/>
      <c r="L1458"/>
      <c r="M1458"/>
      <c r="N1458"/>
      <c r="O1458"/>
      <c r="P1458"/>
      <c r="Q1458"/>
      <c r="R1458"/>
      <c r="S1458"/>
      <c r="T1458"/>
      <c r="U1458"/>
      <c r="V1458"/>
      <c r="W1458" s="138"/>
      <c r="X1458" s="138"/>
      <c r="Y1458"/>
      <c r="Z1458"/>
    </row>
    <row r="1459" spans="1:26" x14ac:dyDescent="0.2">
      <c r="A1459"/>
      <c r="B1459"/>
      <c r="C1459"/>
      <c r="D1459"/>
      <c r="E1459"/>
      <c r="F1459"/>
      <c r="G1459"/>
      <c r="H1459"/>
      <c r="I1459" s="138"/>
      <c r="J1459"/>
      <c r="K1459"/>
      <c r="L1459"/>
      <c r="M1459"/>
      <c r="N1459"/>
      <c r="O1459"/>
      <c r="P1459"/>
      <c r="Q1459"/>
      <c r="R1459"/>
      <c r="S1459"/>
      <c r="T1459"/>
      <c r="U1459"/>
      <c r="V1459"/>
      <c r="W1459" s="138"/>
      <c r="X1459" s="138"/>
      <c r="Y1459"/>
      <c r="Z1459"/>
    </row>
    <row r="1460" spans="1:26" x14ac:dyDescent="0.2">
      <c r="A1460"/>
      <c r="B1460"/>
      <c r="C1460"/>
      <c r="D1460"/>
      <c r="E1460"/>
      <c r="F1460"/>
      <c r="G1460"/>
      <c r="H1460"/>
      <c r="I1460" s="138"/>
      <c r="J1460"/>
      <c r="K1460"/>
      <c r="L1460"/>
      <c r="M1460"/>
      <c r="N1460"/>
      <c r="O1460"/>
      <c r="P1460"/>
      <c r="Q1460"/>
      <c r="R1460"/>
      <c r="S1460"/>
      <c r="T1460"/>
      <c r="U1460"/>
      <c r="V1460"/>
      <c r="W1460" s="138"/>
      <c r="X1460" s="138"/>
      <c r="Y1460"/>
      <c r="Z1460"/>
    </row>
    <row r="1461" spans="1:26" x14ac:dyDescent="0.2">
      <c r="A1461"/>
      <c r="B1461"/>
      <c r="C1461"/>
      <c r="D1461"/>
      <c r="E1461"/>
      <c r="F1461"/>
      <c r="G1461"/>
      <c r="H1461"/>
      <c r="I1461" s="138"/>
      <c r="J1461"/>
      <c r="K1461"/>
      <c r="L1461"/>
      <c r="M1461"/>
      <c r="N1461"/>
      <c r="O1461"/>
      <c r="P1461"/>
      <c r="Q1461"/>
      <c r="R1461"/>
      <c r="S1461"/>
      <c r="T1461"/>
      <c r="U1461"/>
      <c r="V1461"/>
      <c r="W1461" s="138"/>
      <c r="X1461" s="138"/>
      <c r="Y1461"/>
      <c r="Z1461"/>
    </row>
    <row r="1462" spans="1:26" x14ac:dyDescent="0.2">
      <c r="A1462"/>
      <c r="B1462"/>
      <c r="C1462"/>
      <c r="D1462"/>
      <c r="E1462"/>
      <c r="F1462"/>
      <c r="G1462"/>
      <c r="H1462"/>
      <c r="I1462" s="138"/>
      <c r="J1462"/>
      <c r="K1462"/>
      <c r="L1462"/>
      <c r="M1462"/>
      <c r="N1462"/>
      <c r="O1462"/>
      <c r="P1462"/>
      <c r="Q1462"/>
      <c r="R1462"/>
      <c r="S1462"/>
      <c r="T1462"/>
      <c r="U1462"/>
      <c r="V1462"/>
      <c r="W1462" s="138"/>
      <c r="X1462" s="138"/>
      <c r="Y1462"/>
      <c r="Z1462"/>
    </row>
    <row r="1463" spans="1:26" x14ac:dyDescent="0.2">
      <c r="A1463"/>
      <c r="B1463"/>
      <c r="C1463"/>
      <c r="D1463"/>
      <c r="E1463"/>
      <c r="F1463"/>
      <c r="G1463"/>
      <c r="H1463"/>
      <c r="I1463" s="138"/>
      <c r="J1463"/>
      <c r="K1463"/>
      <c r="L1463"/>
      <c r="M1463"/>
      <c r="N1463"/>
      <c r="O1463"/>
      <c r="P1463"/>
      <c r="Q1463"/>
      <c r="R1463"/>
      <c r="S1463"/>
      <c r="T1463"/>
      <c r="U1463"/>
      <c r="V1463"/>
      <c r="W1463" s="138"/>
      <c r="X1463" s="138"/>
      <c r="Y1463"/>
      <c r="Z1463"/>
    </row>
    <row r="1464" spans="1:26" x14ac:dyDescent="0.2">
      <c r="A1464"/>
      <c r="B1464"/>
      <c r="C1464"/>
      <c r="D1464"/>
      <c r="E1464"/>
      <c r="F1464"/>
      <c r="G1464"/>
      <c r="H1464"/>
      <c r="I1464" s="138"/>
      <c r="J1464"/>
      <c r="K1464"/>
      <c r="L1464"/>
      <c r="M1464"/>
      <c r="N1464"/>
      <c r="O1464"/>
      <c r="P1464"/>
      <c r="Q1464"/>
      <c r="R1464"/>
      <c r="S1464"/>
      <c r="T1464"/>
      <c r="U1464"/>
      <c r="V1464"/>
      <c r="W1464" s="138"/>
      <c r="X1464" s="138"/>
      <c r="Y1464"/>
      <c r="Z1464"/>
    </row>
    <row r="1465" spans="1:26" x14ac:dyDescent="0.2">
      <c r="A1465"/>
      <c r="B1465"/>
      <c r="C1465"/>
      <c r="D1465"/>
      <c r="E1465"/>
      <c r="F1465"/>
      <c r="G1465"/>
      <c r="H1465"/>
      <c r="I1465" s="138"/>
      <c r="J1465"/>
      <c r="K1465"/>
      <c r="L1465"/>
      <c r="M1465"/>
      <c r="N1465"/>
      <c r="O1465"/>
      <c r="P1465"/>
      <c r="Q1465"/>
      <c r="R1465"/>
      <c r="S1465"/>
      <c r="T1465"/>
      <c r="U1465"/>
      <c r="V1465"/>
      <c r="W1465" s="138"/>
      <c r="X1465" s="138"/>
      <c r="Y1465"/>
      <c r="Z1465"/>
    </row>
    <row r="1466" spans="1:26" x14ac:dyDescent="0.2">
      <c r="A1466"/>
      <c r="B1466"/>
      <c r="C1466"/>
      <c r="D1466"/>
      <c r="E1466"/>
      <c r="F1466"/>
      <c r="G1466"/>
      <c r="H1466"/>
      <c r="I1466" s="138"/>
      <c r="J1466"/>
      <c r="K1466"/>
      <c r="L1466"/>
      <c r="M1466"/>
      <c r="N1466"/>
      <c r="O1466"/>
      <c r="P1466"/>
      <c r="Q1466"/>
      <c r="R1466"/>
      <c r="S1466"/>
      <c r="T1466"/>
      <c r="U1466"/>
      <c r="V1466"/>
      <c r="W1466" s="138"/>
      <c r="X1466" s="138"/>
      <c r="Y1466"/>
      <c r="Z1466"/>
    </row>
    <row r="1467" spans="1:26" x14ac:dyDescent="0.2">
      <c r="A1467"/>
      <c r="B1467"/>
      <c r="C1467"/>
      <c r="D1467"/>
      <c r="E1467"/>
      <c r="F1467"/>
      <c r="G1467"/>
      <c r="H1467"/>
      <c r="I1467" s="138"/>
      <c r="J1467"/>
      <c r="K1467"/>
      <c r="L1467"/>
      <c r="M1467"/>
      <c r="N1467"/>
      <c r="O1467"/>
      <c r="P1467"/>
      <c r="Q1467"/>
      <c r="R1467"/>
      <c r="S1467"/>
      <c r="T1467"/>
      <c r="U1467"/>
      <c r="V1467"/>
      <c r="W1467" s="138"/>
      <c r="X1467" s="138"/>
      <c r="Y1467"/>
      <c r="Z1467"/>
    </row>
    <row r="1468" spans="1:26" x14ac:dyDescent="0.2">
      <c r="A1468"/>
      <c r="B1468"/>
      <c r="C1468"/>
      <c r="D1468"/>
      <c r="E1468"/>
      <c r="F1468"/>
      <c r="G1468"/>
      <c r="H1468"/>
      <c r="I1468" s="138"/>
      <c r="J1468"/>
      <c r="K1468"/>
      <c r="L1468"/>
      <c r="M1468"/>
      <c r="N1468"/>
      <c r="O1468"/>
      <c r="P1468"/>
      <c r="Q1468"/>
      <c r="R1468"/>
      <c r="S1468"/>
      <c r="T1468"/>
      <c r="U1468"/>
      <c r="V1468"/>
      <c r="W1468" s="138"/>
      <c r="X1468" s="138"/>
      <c r="Y1468"/>
      <c r="Z1468"/>
    </row>
    <row r="1469" spans="1:26" x14ac:dyDescent="0.2">
      <c r="A1469"/>
      <c r="B1469"/>
      <c r="C1469"/>
      <c r="D1469"/>
      <c r="E1469"/>
      <c r="F1469"/>
      <c r="G1469"/>
      <c r="H1469"/>
      <c r="I1469" s="138"/>
      <c r="J1469"/>
      <c r="K1469"/>
      <c r="L1469"/>
      <c r="M1469"/>
      <c r="N1469"/>
      <c r="O1469"/>
      <c r="P1469"/>
      <c r="Q1469"/>
      <c r="R1469"/>
      <c r="S1469"/>
      <c r="T1469"/>
      <c r="U1469"/>
      <c r="V1469"/>
      <c r="W1469" s="138"/>
      <c r="X1469" s="138"/>
      <c r="Y1469"/>
      <c r="Z1469"/>
    </row>
    <row r="1470" spans="1:26" x14ac:dyDescent="0.2">
      <c r="A1470"/>
      <c r="B1470"/>
      <c r="C1470"/>
      <c r="D1470"/>
      <c r="E1470"/>
      <c r="F1470"/>
      <c r="G1470"/>
      <c r="H1470"/>
      <c r="I1470" s="138"/>
      <c r="J1470"/>
      <c r="K1470"/>
      <c r="L1470"/>
      <c r="M1470"/>
      <c r="N1470"/>
      <c r="O1470"/>
      <c r="P1470"/>
      <c r="Q1470"/>
      <c r="R1470"/>
      <c r="S1470"/>
      <c r="T1470"/>
      <c r="U1470"/>
      <c r="V1470"/>
      <c r="W1470" s="138"/>
      <c r="X1470" s="138"/>
      <c r="Y1470"/>
      <c r="Z1470"/>
    </row>
    <row r="1471" spans="1:26" x14ac:dyDescent="0.2">
      <c r="A1471"/>
      <c r="B1471"/>
      <c r="C1471"/>
      <c r="D1471"/>
      <c r="E1471"/>
      <c r="F1471"/>
      <c r="G1471"/>
      <c r="H1471"/>
      <c r="I1471" s="138"/>
      <c r="J1471"/>
      <c r="K1471"/>
      <c r="L1471"/>
      <c r="M1471"/>
      <c r="N1471"/>
      <c r="O1471"/>
      <c r="P1471"/>
      <c r="Q1471"/>
      <c r="R1471"/>
      <c r="S1471"/>
      <c r="T1471"/>
      <c r="U1471"/>
      <c r="V1471"/>
      <c r="W1471" s="138"/>
      <c r="X1471" s="138"/>
      <c r="Y1471"/>
      <c r="Z1471"/>
    </row>
    <row r="1472" spans="1:26" x14ac:dyDescent="0.2">
      <c r="A1472"/>
      <c r="B1472"/>
      <c r="C1472"/>
      <c r="D1472"/>
      <c r="E1472"/>
      <c r="F1472"/>
      <c r="G1472"/>
      <c r="H1472"/>
      <c r="I1472" s="138"/>
      <c r="J1472"/>
      <c r="K1472"/>
      <c r="L1472"/>
      <c r="M1472"/>
      <c r="N1472"/>
      <c r="O1472"/>
      <c r="P1472"/>
      <c r="Q1472"/>
      <c r="R1472"/>
      <c r="S1472"/>
      <c r="T1472"/>
      <c r="U1472"/>
      <c r="V1472"/>
      <c r="W1472" s="138"/>
      <c r="X1472" s="138"/>
      <c r="Y1472"/>
      <c r="Z1472"/>
    </row>
    <row r="1473" spans="1:26" x14ac:dyDescent="0.2">
      <c r="A1473"/>
      <c r="B1473"/>
      <c r="C1473"/>
      <c r="D1473"/>
      <c r="E1473"/>
      <c r="F1473"/>
      <c r="G1473"/>
      <c r="H1473"/>
      <c r="I1473" s="138"/>
      <c r="J1473"/>
      <c r="K1473"/>
      <c r="L1473"/>
      <c r="M1473"/>
      <c r="N1473"/>
      <c r="O1473"/>
      <c r="P1473"/>
      <c r="Q1473"/>
      <c r="R1473"/>
      <c r="S1473"/>
      <c r="T1473"/>
      <c r="U1473"/>
      <c r="V1473"/>
      <c r="W1473" s="138"/>
      <c r="X1473" s="138"/>
      <c r="Y1473"/>
      <c r="Z1473"/>
    </row>
    <row r="1474" spans="1:26" x14ac:dyDescent="0.2">
      <c r="A1474"/>
      <c r="B1474"/>
      <c r="C1474"/>
      <c r="D1474"/>
      <c r="E1474"/>
      <c r="F1474"/>
      <c r="G1474"/>
      <c r="H1474"/>
      <c r="I1474" s="138"/>
      <c r="J1474"/>
      <c r="K1474"/>
      <c r="L1474"/>
      <c r="M1474"/>
      <c r="N1474"/>
      <c r="O1474"/>
      <c r="P1474"/>
      <c r="Q1474"/>
      <c r="R1474"/>
      <c r="S1474"/>
      <c r="T1474"/>
      <c r="U1474"/>
      <c r="V1474"/>
      <c r="W1474" s="138"/>
      <c r="X1474" s="138"/>
      <c r="Y1474"/>
      <c r="Z1474"/>
    </row>
    <row r="1475" spans="1:26" x14ac:dyDescent="0.2">
      <c r="A1475"/>
      <c r="B1475"/>
      <c r="C1475"/>
      <c r="D1475"/>
      <c r="E1475"/>
      <c r="F1475"/>
      <c r="G1475"/>
      <c r="H1475"/>
      <c r="I1475" s="138"/>
      <c r="J1475"/>
      <c r="K1475"/>
      <c r="L1475"/>
      <c r="M1475"/>
      <c r="N1475"/>
      <c r="O1475"/>
      <c r="P1475"/>
      <c r="Q1475"/>
      <c r="R1475"/>
      <c r="S1475"/>
      <c r="T1475"/>
      <c r="U1475"/>
      <c r="V1475"/>
      <c r="W1475" s="138"/>
      <c r="X1475" s="138"/>
      <c r="Y1475"/>
      <c r="Z1475"/>
    </row>
    <row r="1476" spans="1:26" x14ac:dyDescent="0.2">
      <c r="A1476"/>
      <c r="B1476"/>
      <c r="C1476"/>
      <c r="D1476"/>
      <c r="E1476"/>
      <c r="F1476"/>
      <c r="G1476"/>
      <c r="H1476"/>
      <c r="I1476" s="138"/>
      <c r="J1476"/>
      <c r="K1476"/>
      <c r="L1476"/>
      <c r="M1476"/>
      <c r="N1476"/>
      <c r="O1476"/>
      <c r="P1476"/>
      <c r="Q1476"/>
      <c r="R1476"/>
      <c r="S1476"/>
      <c r="T1476"/>
      <c r="U1476"/>
      <c r="V1476"/>
      <c r="W1476" s="138"/>
      <c r="X1476" s="138"/>
      <c r="Y1476"/>
      <c r="Z1476"/>
    </row>
    <row r="1477" spans="1:26" x14ac:dyDescent="0.2">
      <c r="A1477"/>
      <c r="B1477"/>
      <c r="C1477"/>
      <c r="D1477"/>
      <c r="E1477"/>
      <c r="F1477"/>
      <c r="G1477"/>
      <c r="H1477"/>
      <c r="I1477" s="138"/>
      <c r="J1477"/>
      <c r="K1477"/>
      <c r="L1477"/>
      <c r="M1477"/>
      <c r="N1477"/>
      <c r="O1477"/>
      <c r="P1477"/>
      <c r="Q1477"/>
      <c r="R1477"/>
      <c r="S1477"/>
      <c r="T1477"/>
      <c r="U1477"/>
      <c r="V1477"/>
      <c r="W1477" s="138"/>
      <c r="X1477" s="138"/>
      <c r="Y1477"/>
      <c r="Z1477"/>
    </row>
    <row r="1478" spans="1:26" x14ac:dyDescent="0.2">
      <c r="A1478"/>
      <c r="B1478"/>
      <c r="C1478"/>
      <c r="D1478"/>
      <c r="E1478"/>
      <c r="F1478"/>
      <c r="G1478"/>
      <c r="H1478"/>
      <c r="I1478" s="138"/>
      <c r="J1478"/>
      <c r="K1478"/>
      <c r="L1478"/>
      <c r="M1478"/>
      <c r="N1478"/>
      <c r="O1478"/>
      <c r="P1478"/>
      <c r="Q1478"/>
      <c r="R1478"/>
      <c r="S1478"/>
      <c r="T1478"/>
      <c r="U1478"/>
      <c r="V1478"/>
      <c r="W1478" s="138"/>
      <c r="X1478" s="138"/>
      <c r="Y1478"/>
      <c r="Z1478"/>
    </row>
    <row r="1479" spans="1:26" x14ac:dyDescent="0.2">
      <c r="A1479"/>
      <c r="B1479"/>
      <c r="C1479"/>
      <c r="D1479"/>
      <c r="E1479"/>
      <c r="F1479"/>
      <c r="G1479"/>
      <c r="H1479"/>
      <c r="I1479" s="138"/>
      <c r="J1479"/>
      <c r="K1479"/>
      <c r="L1479"/>
      <c r="M1479"/>
      <c r="N1479"/>
      <c r="O1479"/>
      <c r="P1479"/>
      <c r="Q1479"/>
      <c r="R1479"/>
      <c r="S1479"/>
      <c r="T1479"/>
      <c r="U1479"/>
      <c r="V1479"/>
      <c r="W1479" s="138"/>
      <c r="X1479" s="138"/>
      <c r="Y1479"/>
      <c r="Z1479"/>
    </row>
    <row r="1480" spans="1:26" x14ac:dyDescent="0.2">
      <c r="A1480"/>
      <c r="B1480"/>
      <c r="C1480"/>
      <c r="D1480"/>
      <c r="E1480"/>
      <c r="F1480"/>
      <c r="G1480"/>
      <c r="H1480"/>
      <c r="I1480" s="138"/>
      <c r="J1480"/>
      <c r="K1480"/>
      <c r="L1480"/>
      <c r="M1480"/>
      <c r="N1480"/>
      <c r="O1480"/>
      <c r="P1480"/>
      <c r="Q1480"/>
      <c r="R1480"/>
      <c r="S1480"/>
      <c r="T1480"/>
      <c r="U1480"/>
      <c r="V1480"/>
      <c r="W1480" s="138"/>
      <c r="X1480" s="138"/>
      <c r="Y1480"/>
      <c r="Z1480"/>
    </row>
    <row r="1481" spans="1:26" x14ac:dyDescent="0.2">
      <c r="A1481"/>
      <c r="B1481"/>
      <c r="C1481"/>
      <c r="D1481"/>
      <c r="E1481"/>
      <c r="F1481"/>
      <c r="G1481"/>
      <c r="H1481"/>
      <c r="I1481" s="138"/>
      <c r="J1481"/>
      <c r="K1481"/>
      <c r="L1481"/>
      <c r="M1481"/>
      <c r="N1481"/>
      <c r="O1481"/>
      <c r="P1481"/>
      <c r="Q1481"/>
      <c r="R1481"/>
      <c r="S1481"/>
      <c r="T1481"/>
      <c r="U1481"/>
      <c r="V1481"/>
      <c r="W1481" s="138"/>
      <c r="X1481" s="138"/>
      <c r="Y1481"/>
      <c r="Z1481"/>
    </row>
    <row r="1482" spans="1:26" x14ac:dyDescent="0.2">
      <c r="A1482"/>
      <c r="B1482"/>
      <c r="C1482"/>
      <c r="D1482"/>
      <c r="E1482"/>
      <c r="F1482"/>
      <c r="G1482"/>
      <c r="H1482"/>
      <c r="I1482" s="138"/>
      <c r="J1482"/>
      <c r="K1482"/>
      <c r="L1482"/>
      <c r="M1482"/>
      <c r="N1482"/>
      <c r="O1482"/>
      <c r="P1482"/>
      <c r="Q1482"/>
      <c r="R1482"/>
      <c r="S1482"/>
      <c r="T1482"/>
      <c r="U1482"/>
      <c r="V1482"/>
      <c r="W1482" s="138"/>
      <c r="X1482" s="138"/>
      <c r="Y1482"/>
      <c r="Z1482"/>
    </row>
    <row r="1483" spans="1:26" x14ac:dyDescent="0.2">
      <c r="A1483"/>
      <c r="B1483"/>
      <c r="C1483"/>
      <c r="D1483"/>
      <c r="E1483"/>
      <c r="F1483"/>
      <c r="G1483"/>
      <c r="H1483"/>
      <c r="I1483" s="138"/>
      <c r="J1483"/>
      <c r="K1483"/>
      <c r="L1483"/>
      <c r="M1483"/>
      <c r="N1483"/>
      <c r="O1483"/>
      <c r="P1483"/>
      <c r="Q1483"/>
      <c r="R1483"/>
      <c r="S1483"/>
      <c r="T1483"/>
      <c r="U1483"/>
      <c r="V1483"/>
      <c r="W1483" s="138"/>
      <c r="X1483" s="138"/>
      <c r="Y1483"/>
      <c r="Z1483"/>
    </row>
    <row r="1484" spans="1:26" x14ac:dyDescent="0.2">
      <c r="A1484"/>
      <c r="B1484"/>
      <c r="C1484"/>
      <c r="D1484"/>
      <c r="E1484"/>
      <c r="F1484"/>
      <c r="G1484"/>
      <c r="H1484"/>
      <c r="I1484" s="138"/>
      <c r="J1484"/>
      <c r="K1484"/>
      <c r="L1484"/>
      <c r="M1484"/>
      <c r="N1484"/>
      <c r="O1484"/>
      <c r="P1484"/>
      <c r="Q1484"/>
      <c r="R1484"/>
      <c r="S1484"/>
      <c r="T1484"/>
      <c r="U1484"/>
      <c r="V1484"/>
      <c r="W1484" s="138"/>
      <c r="X1484" s="138"/>
      <c r="Y1484"/>
      <c r="Z1484"/>
    </row>
    <row r="1485" spans="1:26" x14ac:dyDescent="0.2">
      <c r="A1485"/>
      <c r="B1485"/>
      <c r="C1485"/>
      <c r="D1485"/>
      <c r="E1485"/>
      <c r="F1485"/>
      <c r="G1485"/>
      <c r="H1485"/>
      <c r="I1485" s="138"/>
      <c r="J1485"/>
      <c r="K1485"/>
      <c r="L1485"/>
      <c r="M1485"/>
      <c r="N1485"/>
      <c r="O1485"/>
      <c r="P1485"/>
      <c r="Q1485"/>
      <c r="R1485"/>
      <c r="S1485"/>
      <c r="T1485"/>
      <c r="U1485"/>
      <c r="V1485"/>
      <c r="W1485" s="138"/>
      <c r="X1485" s="138"/>
      <c r="Y1485"/>
      <c r="Z1485"/>
    </row>
    <row r="1486" spans="1:26" x14ac:dyDescent="0.2">
      <c r="A1486"/>
      <c r="B1486"/>
      <c r="C1486"/>
      <c r="D1486"/>
      <c r="E1486"/>
      <c r="F1486"/>
      <c r="G1486"/>
      <c r="H1486"/>
      <c r="I1486" s="138"/>
      <c r="J1486"/>
      <c r="K1486"/>
      <c r="L1486"/>
      <c r="M1486"/>
      <c r="N1486"/>
      <c r="O1486"/>
      <c r="P1486"/>
      <c r="Q1486"/>
      <c r="R1486"/>
      <c r="S1486"/>
      <c r="T1486"/>
      <c r="U1486"/>
      <c r="V1486"/>
      <c r="W1486" s="138"/>
      <c r="X1486" s="138"/>
      <c r="Y1486"/>
      <c r="Z1486"/>
    </row>
    <row r="1487" spans="1:26" x14ac:dyDescent="0.2">
      <c r="A1487"/>
      <c r="B1487"/>
      <c r="C1487"/>
      <c r="D1487"/>
      <c r="E1487"/>
      <c r="F1487"/>
      <c r="G1487"/>
      <c r="H1487"/>
      <c r="I1487" s="138"/>
      <c r="J1487"/>
      <c r="K1487"/>
      <c r="L1487"/>
      <c r="M1487"/>
      <c r="N1487"/>
      <c r="O1487"/>
      <c r="P1487"/>
      <c r="Q1487"/>
      <c r="R1487"/>
      <c r="S1487"/>
      <c r="T1487"/>
      <c r="U1487"/>
      <c r="V1487"/>
      <c r="W1487" s="138"/>
      <c r="X1487" s="138"/>
      <c r="Y1487"/>
      <c r="Z1487"/>
    </row>
    <row r="1488" spans="1:26" x14ac:dyDescent="0.2">
      <c r="A1488"/>
      <c r="B1488"/>
      <c r="C1488"/>
      <c r="D1488"/>
      <c r="E1488"/>
      <c r="F1488"/>
      <c r="G1488"/>
      <c r="H1488"/>
      <c r="I1488" s="138"/>
      <c r="J1488"/>
      <c r="K1488"/>
      <c r="L1488"/>
      <c r="M1488"/>
      <c r="N1488"/>
      <c r="O1488"/>
      <c r="P1488"/>
      <c r="Q1488"/>
      <c r="R1488"/>
      <c r="S1488"/>
      <c r="T1488"/>
      <c r="U1488"/>
      <c r="V1488"/>
      <c r="W1488" s="138"/>
      <c r="X1488" s="138"/>
      <c r="Y1488"/>
      <c r="Z1488"/>
    </row>
    <row r="1489" spans="1:26" x14ac:dyDescent="0.2">
      <c r="A1489"/>
      <c r="B1489"/>
      <c r="C1489"/>
      <c r="D1489"/>
      <c r="E1489"/>
      <c r="F1489"/>
      <c r="G1489"/>
      <c r="H1489"/>
      <c r="I1489" s="138"/>
      <c r="J1489"/>
      <c r="K1489"/>
      <c r="L1489"/>
      <c r="M1489"/>
      <c r="N1489"/>
      <c r="O1489"/>
      <c r="P1489"/>
      <c r="Q1489"/>
      <c r="R1489"/>
      <c r="S1489"/>
      <c r="T1489"/>
      <c r="U1489"/>
      <c r="V1489"/>
      <c r="W1489" s="138"/>
      <c r="X1489" s="138"/>
      <c r="Y1489"/>
      <c r="Z1489"/>
    </row>
    <row r="1490" spans="1:26" x14ac:dyDescent="0.2">
      <c r="A1490"/>
      <c r="B1490"/>
      <c r="C1490"/>
      <c r="D1490"/>
      <c r="E1490"/>
      <c r="F1490"/>
      <c r="G1490"/>
      <c r="H1490"/>
      <c r="I1490" s="138"/>
      <c r="J1490"/>
      <c r="K1490"/>
      <c r="L1490"/>
      <c r="M1490"/>
      <c r="N1490"/>
      <c r="O1490"/>
      <c r="P1490"/>
      <c r="Q1490"/>
      <c r="R1490"/>
      <c r="S1490"/>
      <c r="T1490"/>
      <c r="U1490"/>
      <c r="V1490"/>
      <c r="W1490" s="138"/>
      <c r="X1490" s="138"/>
      <c r="Y1490"/>
      <c r="Z1490"/>
    </row>
    <row r="1491" spans="1:26" x14ac:dyDescent="0.2">
      <c r="A1491"/>
      <c r="B1491"/>
      <c r="C1491"/>
      <c r="D1491"/>
      <c r="E1491"/>
      <c r="F1491"/>
      <c r="G1491"/>
      <c r="H1491"/>
      <c r="I1491" s="138"/>
      <c r="J1491"/>
      <c r="K1491"/>
      <c r="L1491"/>
      <c r="M1491"/>
      <c r="N1491"/>
      <c r="O1491"/>
      <c r="P1491"/>
      <c r="Q1491"/>
      <c r="R1491"/>
      <c r="S1491"/>
      <c r="T1491"/>
      <c r="U1491"/>
      <c r="V1491"/>
      <c r="W1491" s="138"/>
      <c r="X1491" s="138"/>
      <c r="Y1491"/>
      <c r="Z1491"/>
    </row>
    <row r="1492" spans="1:26" x14ac:dyDescent="0.2">
      <c r="A1492"/>
      <c r="B1492"/>
      <c r="C1492"/>
      <c r="D1492"/>
      <c r="E1492"/>
      <c r="F1492"/>
      <c r="G1492"/>
      <c r="H1492"/>
      <c r="I1492" s="138"/>
      <c r="J1492"/>
      <c r="K1492"/>
      <c r="L1492"/>
      <c r="M1492"/>
      <c r="N1492"/>
      <c r="O1492"/>
      <c r="P1492"/>
      <c r="Q1492"/>
      <c r="R1492"/>
      <c r="S1492"/>
      <c r="T1492"/>
      <c r="U1492"/>
      <c r="V1492"/>
      <c r="W1492" s="138"/>
      <c r="X1492" s="138"/>
      <c r="Y1492"/>
      <c r="Z1492"/>
    </row>
    <row r="1493" spans="1:26" x14ac:dyDescent="0.2">
      <c r="A1493"/>
      <c r="B1493"/>
      <c r="C1493"/>
      <c r="D1493"/>
      <c r="E1493"/>
      <c r="F1493"/>
      <c r="G1493"/>
      <c r="H1493"/>
      <c r="I1493" s="138"/>
      <c r="J1493"/>
      <c r="K1493"/>
      <c r="L1493"/>
      <c r="M1493"/>
      <c r="N1493"/>
      <c r="O1493"/>
      <c r="P1493"/>
      <c r="Q1493"/>
      <c r="R1493"/>
      <c r="S1493"/>
      <c r="T1493"/>
      <c r="U1493"/>
      <c r="V1493"/>
      <c r="W1493" s="138"/>
      <c r="X1493" s="138"/>
      <c r="Y1493"/>
      <c r="Z1493"/>
    </row>
    <row r="1494" spans="1:26" x14ac:dyDescent="0.2">
      <c r="A1494"/>
      <c r="B1494"/>
      <c r="C1494"/>
      <c r="D1494"/>
      <c r="E1494"/>
      <c r="F1494"/>
      <c r="G1494"/>
      <c r="H1494"/>
      <c r="I1494" s="138"/>
      <c r="J1494"/>
      <c r="K1494"/>
      <c r="L1494"/>
      <c r="M1494"/>
      <c r="N1494"/>
      <c r="O1494"/>
      <c r="P1494"/>
      <c r="Q1494"/>
      <c r="R1494"/>
      <c r="S1494"/>
      <c r="T1494"/>
      <c r="U1494"/>
      <c r="V1494"/>
      <c r="W1494" s="138"/>
      <c r="X1494" s="138"/>
      <c r="Y1494"/>
      <c r="Z1494"/>
    </row>
    <row r="1495" spans="1:26" x14ac:dyDescent="0.2">
      <c r="A1495"/>
      <c r="B1495"/>
      <c r="C1495"/>
      <c r="D1495"/>
      <c r="E1495"/>
      <c r="F1495"/>
      <c r="G1495"/>
      <c r="H1495"/>
      <c r="I1495" s="138"/>
      <c r="J1495"/>
      <c r="K1495"/>
      <c r="L1495"/>
      <c r="M1495"/>
      <c r="N1495"/>
      <c r="O1495"/>
      <c r="P1495"/>
      <c r="Q1495"/>
      <c r="R1495"/>
      <c r="S1495"/>
      <c r="T1495"/>
      <c r="U1495"/>
      <c r="V1495"/>
      <c r="W1495" s="138"/>
      <c r="X1495" s="138"/>
      <c r="Y1495"/>
      <c r="Z1495"/>
    </row>
    <row r="1496" spans="1:26" x14ac:dyDescent="0.2">
      <c r="A1496"/>
      <c r="B1496"/>
      <c r="C1496"/>
      <c r="D1496"/>
      <c r="E1496"/>
      <c r="F1496"/>
      <c r="G1496"/>
      <c r="H1496"/>
      <c r="I1496" s="138"/>
      <c r="J1496"/>
      <c r="K1496"/>
      <c r="L1496"/>
      <c r="M1496"/>
      <c r="N1496"/>
      <c r="O1496"/>
      <c r="P1496"/>
      <c r="Q1496"/>
      <c r="R1496"/>
      <c r="S1496"/>
      <c r="T1496"/>
      <c r="U1496"/>
      <c r="V1496"/>
      <c r="W1496" s="138"/>
      <c r="X1496" s="138"/>
      <c r="Y1496"/>
      <c r="Z1496"/>
    </row>
    <row r="1497" spans="1:26" x14ac:dyDescent="0.2">
      <c r="A1497"/>
      <c r="B1497"/>
      <c r="C1497"/>
      <c r="D1497"/>
      <c r="E1497"/>
      <c r="F1497"/>
      <c r="G1497"/>
      <c r="H1497"/>
      <c r="I1497" s="138"/>
      <c r="J1497"/>
      <c r="K1497"/>
      <c r="L1497"/>
      <c r="M1497"/>
      <c r="N1497"/>
      <c r="O1497"/>
      <c r="P1497"/>
      <c r="Q1497"/>
      <c r="R1497"/>
      <c r="S1497"/>
      <c r="T1497"/>
      <c r="U1497"/>
      <c r="V1497"/>
      <c r="W1497" s="138"/>
      <c r="X1497" s="138"/>
      <c r="Y1497"/>
      <c r="Z1497"/>
    </row>
    <row r="1498" spans="1:26" x14ac:dyDescent="0.2">
      <c r="A1498"/>
      <c r="B1498"/>
      <c r="C1498"/>
      <c r="D1498"/>
      <c r="E1498"/>
      <c r="F1498"/>
      <c r="G1498"/>
      <c r="H1498"/>
      <c r="I1498" s="138"/>
      <c r="J1498"/>
      <c r="K1498"/>
      <c r="L1498"/>
      <c r="M1498"/>
      <c r="N1498"/>
      <c r="O1498"/>
      <c r="P1498"/>
      <c r="Q1498"/>
      <c r="R1498"/>
      <c r="S1498"/>
      <c r="T1498"/>
      <c r="U1498"/>
      <c r="V1498"/>
      <c r="W1498" s="138"/>
      <c r="X1498" s="138"/>
      <c r="Y1498"/>
      <c r="Z1498"/>
    </row>
    <row r="1499" spans="1:26" x14ac:dyDescent="0.2">
      <c r="A1499"/>
      <c r="B1499"/>
      <c r="C1499"/>
      <c r="D1499"/>
      <c r="E1499"/>
      <c r="F1499"/>
      <c r="G1499"/>
      <c r="H1499"/>
      <c r="I1499" s="138"/>
      <c r="J1499"/>
      <c r="K1499"/>
      <c r="L1499"/>
      <c r="M1499"/>
      <c r="N1499"/>
      <c r="O1499"/>
      <c r="P1499"/>
      <c r="Q1499"/>
      <c r="R1499"/>
      <c r="S1499"/>
      <c r="T1499"/>
      <c r="U1499"/>
      <c r="V1499"/>
      <c r="W1499" s="138"/>
      <c r="X1499" s="138"/>
      <c r="Y1499"/>
      <c r="Z1499"/>
    </row>
    <row r="1500" spans="1:26" x14ac:dyDescent="0.2">
      <c r="A1500"/>
      <c r="B1500"/>
      <c r="C1500"/>
      <c r="D1500"/>
      <c r="E1500"/>
      <c r="F1500"/>
      <c r="G1500"/>
      <c r="H1500"/>
      <c r="I1500" s="138"/>
      <c r="J1500"/>
      <c r="K1500"/>
      <c r="L1500"/>
      <c r="M1500"/>
      <c r="N1500"/>
      <c r="O1500"/>
      <c r="P1500"/>
      <c r="Q1500"/>
      <c r="R1500"/>
      <c r="S1500"/>
      <c r="T1500"/>
      <c r="U1500"/>
      <c r="V1500"/>
      <c r="W1500" s="138"/>
      <c r="X1500" s="138"/>
      <c r="Y1500"/>
      <c r="Z1500"/>
    </row>
    <row r="1501" spans="1:26" x14ac:dyDescent="0.2">
      <c r="A1501"/>
      <c r="B1501"/>
      <c r="C1501"/>
      <c r="D1501"/>
      <c r="E1501"/>
      <c r="F1501"/>
      <c r="G1501"/>
      <c r="H1501"/>
      <c r="I1501" s="138"/>
      <c r="J1501"/>
      <c r="K1501"/>
      <c r="L1501"/>
      <c r="M1501"/>
      <c r="N1501"/>
      <c r="O1501"/>
      <c r="P1501"/>
      <c r="Q1501"/>
      <c r="R1501"/>
      <c r="S1501"/>
      <c r="T1501"/>
      <c r="U1501"/>
      <c r="V1501"/>
      <c r="W1501" s="138"/>
      <c r="X1501" s="138"/>
      <c r="Y1501"/>
      <c r="Z1501"/>
    </row>
    <row r="1502" spans="1:26" x14ac:dyDescent="0.2">
      <c r="A1502"/>
      <c r="B1502"/>
      <c r="C1502"/>
      <c r="D1502"/>
      <c r="E1502"/>
      <c r="F1502"/>
      <c r="G1502"/>
      <c r="H1502"/>
      <c r="I1502" s="138"/>
      <c r="J1502"/>
      <c r="K1502"/>
      <c r="L1502"/>
      <c r="M1502"/>
      <c r="N1502"/>
      <c r="O1502"/>
      <c r="P1502"/>
      <c r="Q1502"/>
      <c r="R1502"/>
      <c r="S1502"/>
      <c r="T1502"/>
      <c r="U1502"/>
      <c r="V1502"/>
      <c r="W1502" s="138"/>
      <c r="X1502" s="138"/>
      <c r="Y1502"/>
      <c r="Z1502"/>
    </row>
    <row r="1503" spans="1:26" x14ac:dyDescent="0.2">
      <c r="A1503"/>
      <c r="B1503"/>
      <c r="C1503"/>
      <c r="D1503"/>
      <c r="E1503"/>
      <c r="F1503"/>
      <c r="G1503"/>
      <c r="H1503"/>
      <c r="I1503" s="138"/>
      <c r="J1503"/>
      <c r="K1503"/>
      <c r="L1503"/>
      <c r="M1503"/>
      <c r="N1503"/>
      <c r="O1503"/>
      <c r="P1503"/>
      <c r="Q1503"/>
      <c r="R1503"/>
      <c r="S1503"/>
      <c r="T1503"/>
      <c r="U1503"/>
      <c r="V1503"/>
      <c r="W1503" s="138"/>
      <c r="X1503" s="138"/>
      <c r="Y1503"/>
      <c r="Z1503"/>
    </row>
    <row r="1504" spans="1:26" x14ac:dyDescent="0.2">
      <c r="A1504"/>
      <c r="B1504"/>
      <c r="C1504"/>
      <c r="D1504"/>
      <c r="E1504"/>
      <c r="F1504"/>
      <c r="G1504"/>
      <c r="H1504"/>
      <c r="I1504" s="138"/>
      <c r="J1504"/>
      <c r="K1504"/>
      <c r="L1504"/>
      <c r="M1504"/>
      <c r="N1504"/>
      <c r="O1504"/>
      <c r="P1504"/>
      <c r="Q1504"/>
      <c r="R1504"/>
      <c r="S1504"/>
      <c r="T1504"/>
      <c r="U1504"/>
      <c r="V1504"/>
      <c r="W1504" s="138"/>
      <c r="X1504" s="138"/>
      <c r="Y1504"/>
      <c r="Z1504"/>
    </row>
    <row r="1505" spans="1:26" x14ac:dyDescent="0.2">
      <c r="A1505"/>
      <c r="B1505"/>
      <c r="C1505"/>
      <c r="D1505"/>
      <c r="E1505"/>
      <c r="F1505"/>
      <c r="G1505"/>
      <c r="H1505"/>
      <c r="I1505" s="138"/>
      <c r="J1505"/>
      <c r="K1505"/>
      <c r="L1505"/>
      <c r="M1505"/>
      <c r="N1505"/>
      <c r="O1505"/>
      <c r="P1505"/>
      <c r="Q1505"/>
      <c r="R1505"/>
      <c r="S1505"/>
      <c r="T1505"/>
      <c r="U1505"/>
      <c r="V1505"/>
      <c r="W1505" s="138"/>
      <c r="X1505" s="138"/>
      <c r="Y1505"/>
      <c r="Z1505"/>
    </row>
    <row r="1506" spans="1:26" x14ac:dyDescent="0.2">
      <c r="A1506"/>
      <c r="B1506"/>
      <c r="C1506"/>
      <c r="D1506"/>
      <c r="E1506"/>
      <c r="F1506"/>
      <c r="G1506"/>
      <c r="H1506"/>
      <c r="I1506" s="138"/>
      <c r="J1506"/>
      <c r="K1506"/>
      <c r="L1506"/>
      <c r="M1506"/>
      <c r="N1506"/>
      <c r="O1506"/>
      <c r="P1506"/>
      <c r="Q1506"/>
      <c r="R1506"/>
      <c r="S1506"/>
      <c r="T1506"/>
      <c r="U1506"/>
      <c r="V1506"/>
      <c r="W1506" s="138"/>
      <c r="X1506" s="138"/>
      <c r="Y1506"/>
      <c r="Z1506"/>
    </row>
    <row r="1507" spans="1:26" x14ac:dyDescent="0.2">
      <c r="A1507"/>
      <c r="B1507"/>
      <c r="C1507"/>
      <c r="D1507"/>
      <c r="E1507"/>
      <c r="F1507"/>
      <c r="G1507"/>
      <c r="H1507"/>
      <c r="I1507" s="138"/>
      <c r="J1507"/>
      <c r="K1507"/>
      <c r="L1507"/>
      <c r="M1507"/>
      <c r="N1507"/>
      <c r="O1507"/>
      <c r="P1507"/>
      <c r="Q1507"/>
      <c r="R1507"/>
      <c r="S1507"/>
      <c r="T1507"/>
      <c r="U1507"/>
      <c r="V1507"/>
      <c r="W1507" s="138"/>
      <c r="X1507" s="138"/>
      <c r="Y1507"/>
      <c r="Z1507"/>
    </row>
    <row r="1508" spans="1:26" x14ac:dyDescent="0.2">
      <c r="A1508"/>
      <c r="B1508"/>
      <c r="C1508"/>
      <c r="D1508"/>
      <c r="E1508"/>
      <c r="F1508"/>
      <c r="G1508"/>
      <c r="H1508"/>
      <c r="I1508" s="138"/>
      <c r="J1508"/>
      <c r="K1508"/>
      <c r="L1508"/>
      <c r="M1508"/>
      <c r="N1508"/>
      <c r="O1508"/>
      <c r="P1508"/>
      <c r="Q1508"/>
      <c r="R1508"/>
      <c r="S1508"/>
      <c r="T1508"/>
      <c r="U1508"/>
      <c r="V1508"/>
      <c r="W1508" s="138"/>
      <c r="X1508" s="138"/>
      <c r="Y1508"/>
      <c r="Z1508"/>
    </row>
    <row r="1509" spans="1:26" x14ac:dyDescent="0.2">
      <c r="A1509"/>
      <c r="B1509"/>
      <c r="C1509"/>
      <c r="D1509"/>
      <c r="E1509"/>
      <c r="F1509"/>
      <c r="G1509"/>
      <c r="H1509"/>
      <c r="I1509" s="138"/>
      <c r="J1509"/>
      <c r="K1509"/>
      <c r="L1509"/>
      <c r="M1509"/>
      <c r="N1509"/>
      <c r="O1509"/>
      <c r="P1509"/>
      <c r="Q1509"/>
      <c r="R1509"/>
      <c r="S1509"/>
      <c r="T1509"/>
      <c r="U1509"/>
      <c r="V1509"/>
      <c r="W1509" s="138"/>
      <c r="X1509" s="138"/>
      <c r="Y1509"/>
      <c r="Z1509"/>
    </row>
    <row r="1510" spans="1:26" x14ac:dyDescent="0.2">
      <c r="A1510"/>
      <c r="B1510"/>
      <c r="C1510"/>
      <c r="D1510"/>
      <c r="E1510"/>
      <c r="F1510"/>
      <c r="G1510"/>
      <c r="H1510"/>
      <c r="I1510" s="138"/>
      <c r="J1510"/>
      <c r="K1510"/>
      <c r="L1510"/>
      <c r="M1510"/>
      <c r="N1510"/>
      <c r="O1510"/>
      <c r="P1510"/>
      <c r="Q1510"/>
      <c r="R1510"/>
      <c r="S1510"/>
      <c r="T1510"/>
      <c r="U1510"/>
      <c r="V1510"/>
      <c r="W1510" s="138"/>
      <c r="X1510" s="138"/>
      <c r="Y1510"/>
      <c r="Z1510"/>
    </row>
    <row r="1511" spans="1:26" x14ac:dyDescent="0.2">
      <c r="A1511"/>
      <c r="B1511"/>
      <c r="C1511"/>
      <c r="D1511"/>
      <c r="E1511"/>
      <c r="F1511"/>
      <c r="G1511"/>
      <c r="H1511"/>
      <c r="I1511" s="138"/>
      <c r="J1511"/>
      <c r="K1511"/>
      <c r="L1511"/>
      <c r="M1511"/>
      <c r="N1511"/>
      <c r="O1511"/>
      <c r="P1511"/>
      <c r="Q1511"/>
      <c r="R1511"/>
      <c r="S1511"/>
      <c r="T1511"/>
      <c r="U1511"/>
      <c r="V1511"/>
      <c r="W1511" s="138"/>
      <c r="X1511" s="138"/>
      <c r="Y1511"/>
      <c r="Z1511"/>
    </row>
    <row r="1512" spans="1:26" x14ac:dyDescent="0.2">
      <c r="A1512"/>
      <c r="B1512"/>
      <c r="C1512"/>
      <c r="D1512"/>
      <c r="E1512"/>
      <c r="F1512"/>
      <c r="G1512"/>
      <c r="H1512"/>
      <c r="I1512" s="138"/>
      <c r="J1512"/>
      <c r="K1512"/>
      <c r="L1512"/>
      <c r="M1512"/>
      <c r="N1512"/>
      <c r="O1512"/>
      <c r="P1512"/>
      <c r="Q1512"/>
      <c r="R1512"/>
      <c r="S1512"/>
      <c r="T1512"/>
      <c r="U1512"/>
      <c r="V1512"/>
      <c r="W1512" s="138"/>
      <c r="X1512" s="138"/>
      <c r="Y1512"/>
      <c r="Z1512"/>
    </row>
    <row r="1513" spans="1:26" x14ac:dyDescent="0.2">
      <c r="A1513"/>
      <c r="B1513"/>
      <c r="C1513"/>
      <c r="D1513"/>
      <c r="E1513"/>
      <c r="F1513"/>
      <c r="G1513"/>
      <c r="H1513"/>
      <c r="I1513" s="138"/>
      <c r="J1513"/>
      <c r="K1513"/>
      <c r="L1513"/>
      <c r="M1513"/>
      <c r="N1513"/>
      <c r="O1513"/>
      <c r="P1513"/>
      <c r="Q1513"/>
      <c r="R1513"/>
      <c r="S1513"/>
      <c r="T1513"/>
      <c r="U1513"/>
      <c r="V1513"/>
      <c r="W1513" s="138"/>
      <c r="X1513" s="138"/>
      <c r="Y1513"/>
      <c r="Z1513"/>
    </row>
    <row r="1514" spans="1:26" x14ac:dyDescent="0.2">
      <c r="A1514"/>
      <c r="B1514"/>
      <c r="C1514"/>
      <c r="D1514"/>
      <c r="E1514"/>
      <c r="F1514"/>
      <c r="G1514"/>
      <c r="H1514"/>
      <c r="I1514" s="138"/>
      <c r="J1514"/>
      <c r="K1514"/>
      <c r="L1514"/>
      <c r="M1514"/>
      <c r="N1514"/>
      <c r="O1514"/>
      <c r="P1514"/>
      <c r="Q1514"/>
      <c r="R1514"/>
      <c r="S1514"/>
      <c r="T1514"/>
      <c r="U1514"/>
      <c r="V1514"/>
      <c r="W1514" s="138"/>
      <c r="X1514" s="138"/>
      <c r="Y1514"/>
      <c r="Z1514"/>
    </row>
    <row r="1515" spans="1:26" x14ac:dyDescent="0.2">
      <c r="A1515"/>
      <c r="B1515"/>
      <c r="C1515"/>
      <c r="D1515"/>
      <c r="E1515"/>
      <c r="F1515"/>
      <c r="G1515"/>
      <c r="H1515"/>
      <c r="I1515" s="138"/>
      <c r="J1515"/>
      <c r="K1515"/>
      <c r="L1515"/>
      <c r="M1515"/>
      <c r="N1515"/>
      <c r="O1515"/>
      <c r="P1515"/>
      <c r="Q1515"/>
      <c r="R1515"/>
      <c r="S1515"/>
      <c r="T1515"/>
      <c r="U1515"/>
      <c r="V1515"/>
      <c r="W1515" s="138"/>
      <c r="X1515" s="138"/>
      <c r="Y1515"/>
      <c r="Z1515"/>
    </row>
    <row r="1516" spans="1:26" x14ac:dyDescent="0.2">
      <c r="A1516"/>
      <c r="B1516"/>
      <c r="C1516"/>
      <c r="D1516"/>
      <c r="E1516"/>
      <c r="F1516"/>
      <c r="G1516"/>
      <c r="H1516"/>
      <c r="I1516" s="138"/>
      <c r="J1516"/>
      <c r="K1516"/>
      <c r="L1516"/>
      <c r="M1516"/>
      <c r="N1516"/>
      <c r="O1516"/>
      <c r="P1516"/>
      <c r="Q1516"/>
      <c r="R1516"/>
      <c r="S1516"/>
      <c r="T1516"/>
      <c r="U1516"/>
      <c r="V1516"/>
      <c r="W1516" s="138"/>
      <c r="X1516" s="138"/>
      <c r="Y1516"/>
      <c r="Z1516"/>
    </row>
    <row r="1517" spans="1:26" x14ac:dyDescent="0.2">
      <c r="A1517"/>
      <c r="B1517"/>
      <c r="C1517"/>
      <c r="D1517"/>
      <c r="E1517"/>
      <c r="F1517"/>
      <c r="G1517"/>
      <c r="H1517"/>
      <c r="I1517" s="138"/>
      <c r="J1517"/>
      <c r="K1517"/>
      <c r="L1517"/>
      <c r="M1517"/>
      <c r="N1517"/>
      <c r="O1517"/>
      <c r="P1517"/>
      <c r="Q1517"/>
      <c r="R1517"/>
      <c r="S1517"/>
      <c r="T1517"/>
      <c r="U1517"/>
      <c r="V1517"/>
      <c r="W1517" s="138"/>
      <c r="X1517" s="138"/>
      <c r="Y1517"/>
      <c r="Z1517"/>
    </row>
    <row r="1518" spans="1:26" x14ac:dyDescent="0.2">
      <c r="A1518"/>
      <c r="B1518"/>
      <c r="C1518"/>
      <c r="D1518"/>
      <c r="E1518"/>
      <c r="F1518"/>
      <c r="G1518"/>
      <c r="H1518"/>
      <c r="I1518" s="138"/>
      <c r="J1518"/>
      <c r="K1518"/>
      <c r="L1518"/>
      <c r="M1518"/>
      <c r="N1518"/>
      <c r="O1518"/>
      <c r="P1518"/>
      <c r="Q1518"/>
      <c r="R1518"/>
      <c r="S1518"/>
      <c r="T1518"/>
      <c r="U1518"/>
      <c r="V1518"/>
      <c r="W1518" s="138"/>
      <c r="X1518" s="138"/>
      <c r="Y1518"/>
      <c r="Z1518"/>
    </row>
    <row r="1519" spans="1:26" x14ac:dyDescent="0.2">
      <c r="A1519"/>
      <c r="B1519"/>
      <c r="C1519"/>
      <c r="D1519"/>
      <c r="E1519"/>
      <c r="F1519"/>
      <c r="G1519"/>
      <c r="H1519"/>
      <c r="I1519" s="138"/>
      <c r="J1519"/>
      <c r="K1519"/>
      <c r="L1519"/>
      <c r="M1519"/>
      <c r="N1519"/>
      <c r="O1519"/>
      <c r="P1519"/>
      <c r="Q1519"/>
      <c r="R1519"/>
      <c r="S1519"/>
      <c r="T1519"/>
      <c r="U1519"/>
      <c r="V1519"/>
      <c r="W1519" s="138"/>
      <c r="X1519" s="138"/>
      <c r="Y1519"/>
      <c r="Z1519"/>
    </row>
    <row r="1520" spans="1:26" x14ac:dyDescent="0.2">
      <c r="A1520"/>
      <c r="B1520"/>
      <c r="C1520"/>
      <c r="D1520"/>
      <c r="E1520"/>
      <c r="F1520"/>
      <c r="G1520"/>
      <c r="H1520"/>
      <c r="I1520" s="138"/>
      <c r="J1520"/>
      <c r="K1520"/>
      <c r="L1520"/>
      <c r="M1520"/>
      <c r="N1520"/>
      <c r="O1520"/>
      <c r="P1520"/>
      <c r="Q1520"/>
      <c r="R1520"/>
      <c r="S1520"/>
      <c r="T1520"/>
      <c r="U1520"/>
      <c r="V1520"/>
      <c r="W1520" s="138"/>
      <c r="X1520" s="138"/>
      <c r="Y1520"/>
      <c r="Z1520"/>
    </row>
    <row r="1521" spans="1:26" x14ac:dyDescent="0.2">
      <c r="A1521"/>
      <c r="B1521"/>
      <c r="C1521"/>
      <c r="D1521"/>
      <c r="E1521"/>
      <c r="F1521"/>
      <c r="G1521"/>
      <c r="H1521"/>
      <c r="I1521" s="138"/>
      <c r="J1521"/>
      <c r="K1521"/>
      <c r="L1521"/>
      <c r="M1521"/>
      <c r="N1521"/>
      <c r="O1521"/>
      <c r="P1521"/>
      <c r="Q1521"/>
      <c r="R1521"/>
      <c r="S1521"/>
      <c r="T1521"/>
      <c r="U1521"/>
      <c r="V1521"/>
      <c r="W1521" s="138"/>
      <c r="X1521" s="138"/>
      <c r="Y1521"/>
      <c r="Z1521"/>
    </row>
    <row r="1522" spans="1:26" x14ac:dyDescent="0.2">
      <c r="A1522"/>
      <c r="B1522"/>
      <c r="C1522"/>
      <c r="D1522"/>
      <c r="E1522"/>
      <c r="F1522"/>
      <c r="G1522"/>
      <c r="H1522"/>
      <c r="I1522" s="138"/>
      <c r="J1522"/>
      <c r="K1522"/>
      <c r="L1522"/>
      <c r="M1522"/>
      <c r="N1522"/>
      <c r="O1522"/>
      <c r="P1522"/>
      <c r="Q1522"/>
      <c r="R1522"/>
      <c r="S1522"/>
      <c r="T1522"/>
      <c r="U1522"/>
      <c r="V1522"/>
      <c r="W1522" s="138"/>
      <c r="X1522" s="138"/>
      <c r="Y1522"/>
      <c r="Z1522"/>
    </row>
    <row r="1523" spans="1:26" x14ac:dyDescent="0.2">
      <c r="A1523"/>
      <c r="B1523"/>
      <c r="C1523"/>
      <c r="D1523"/>
      <c r="E1523"/>
      <c r="F1523"/>
      <c r="G1523"/>
      <c r="H1523"/>
      <c r="I1523" s="138"/>
      <c r="J1523"/>
      <c r="K1523"/>
      <c r="L1523"/>
      <c r="M1523"/>
      <c r="N1523"/>
      <c r="O1523"/>
      <c r="P1523"/>
      <c r="Q1523"/>
      <c r="R1523"/>
      <c r="S1523"/>
      <c r="T1523"/>
      <c r="U1523"/>
      <c r="V1523"/>
      <c r="W1523" s="138"/>
      <c r="X1523" s="138"/>
      <c r="Y1523"/>
      <c r="Z1523"/>
    </row>
    <row r="1524" spans="1:26" x14ac:dyDescent="0.2">
      <c r="A1524"/>
      <c r="B1524"/>
      <c r="C1524"/>
      <c r="D1524"/>
      <c r="E1524"/>
      <c r="F1524"/>
      <c r="G1524"/>
      <c r="H1524"/>
      <c r="I1524" s="138"/>
      <c r="J1524"/>
      <c r="K1524"/>
      <c r="L1524"/>
      <c r="M1524"/>
      <c r="N1524"/>
      <c r="O1524"/>
      <c r="P1524"/>
      <c r="Q1524"/>
      <c r="R1524"/>
      <c r="S1524"/>
      <c r="T1524"/>
      <c r="U1524"/>
      <c r="V1524"/>
      <c r="W1524" s="138"/>
      <c r="X1524" s="138"/>
      <c r="Y1524"/>
      <c r="Z1524"/>
    </row>
    <row r="1525" spans="1:26" x14ac:dyDescent="0.2">
      <c r="A1525"/>
      <c r="B1525"/>
      <c r="C1525"/>
      <c r="D1525"/>
      <c r="E1525"/>
      <c r="F1525"/>
      <c r="G1525"/>
      <c r="H1525"/>
      <c r="I1525" s="138"/>
      <c r="J1525"/>
      <c r="K1525"/>
      <c r="L1525"/>
      <c r="M1525"/>
      <c r="N1525"/>
      <c r="O1525"/>
      <c r="P1525"/>
      <c r="Q1525"/>
      <c r="R1525"/>
      <c r="S1525"/>
      <c r="T1525"/>
      <c r="U1525"/>
      <c r="V1525"/>
      <c r="W1525" s="138"/>
      <c r="X1525" s="138"/>
      <c r="Y1525"/>
      <c r="Z1525"/>
    </row>
    <row r="1526" spans="1:26" x14ac:dyDescent="0.2">
      <c r="A1526"/>
      <c r="B1526"/>
      <c r="C1526"/>
      <c r="D1526"/>
      <c r="E1526"/>
      <c r="F1526"/>
      <c r="G1526"/>
      <c r="H1526"/>
      <c r="I1526" s="138"/>
      <c r="J1526"/>
      <c r="K1526"/>
      <c r="L1526"/>
      <c r="M1526"/>
      <c r="N1526"/>
      <c r="O1526"/>
      <c r="P1526"/>
      <c r="Q1526"/>
      <c r="R1526"/>
      <c r="S1526"/>
      <c r="T1526"/>
      <c r="U1526"/>
      <c r="V1526"/>
      <c r="W1526" s="138"/>
      <c r="X1526" s="138"/>
      <c r="Y1526"/>
      <c r="Z1526"/>
    </row>
    <row r="1527" spans="1:26" x14ac:dyDescent="0.2">
      <c r="A1527"/>
      <c r="B1527"/>
      <c r="C1527"/>
      <c r="D1527"/>
      <c r="E1527"/>
      <c r="F1527"/>
      <c r="G1527"/>
      <c r="H1527"/>
      <c r="I1527" s="138"/>
      <c r="J1527"/>
      <c r="K1527"/>
      <c r="L1527"/>
      <c r="M1527"/>
      <c r="N1527"/>
      <c r="O1527"/>
      <c r="P1527"/>
      <c r="Q1527"/>
      <c r="R1527"/>
      <c r="S1527"/>
      <c r="T1527"/>
      <c r="U1527"/>
      <c r="V1527"/>
      <c r="W1527" s="138"/>
      <c r="X1527" s="138"/>
      <c r="Y1527"/>
      <c r="Z1527"/>
    </row>
    <row r="1528" spans="1:26" x14ac:dyDescent="0.2">
      <c r="A1528"/>
      <c r="B1528"/>
      <c r="C1528"/>
      <c r="D1528"/>
      <c r="E1528"/>
      <c r="F1528"/>
      <c r="G1528"/>
      <c r="H1528"/>
      <c r="I1528" s="138"/>
      <c r="J1528"/>
      <c r="K1528"/>
      <c r="L1528"/>
      <c r="M1528"/>
      <c r="N1528"/>
      <c r="O1528"/>
      <c r="P1528"/>
      <c r="Q1528"/>
      <c r="R1528"/>
      <c r="S1528"/>
      <c r="T1528"/>
      <c r="U1528"/>
      <c r="V1528"/>
      <c r="W1528" s="138"/>
      <c r="X1528" s="138"/>
      <c r="Y1528"/>
      <c r="Z1528"/>
    </row>
    <row r="1529" spans="1:26" x14ac:dyDescent="0.2">
      <c r="A1529"/>
      <c r="B1529"/>
      <c r="C1529"/>
      <c r="D1529"/>
      <c r="E1529"/>
      <c r="F1529"/>
      <c r="G1529"/>
      <c r="H1529"/>
      <c r="I1529" s="138"/>
      <c r="J1529"/>
      <c r="K1529"/>
      <c r="L1529"/>
      <c r="M1529"/>
      <c r="N1529"/>
      <c r="O1529"/>
      <c r="P1529"/>
      <c r="Q1529"/>
      <c r="R1529"/>
      <c r="S1529"/>
      <c r="T1529"/>
      <c r="U1529"/>
      <c r="V1529"/>
      <c r="W1529" s="138"/>
      <c r="X1529" s="138"/>
      <c r="Y1529"/>
      <c r="Z1529"/>
    </row>
    <row r="1530" spans="1:26" x14ac:dyDescent="0.2">
      <c r="A1530"/>
      <c r="B1530"/>
      <c r="C1530"/>
      <c r="D1530"/>
      <c r="E1530"/>
      <c r="F1530"/>
      <c r="G1530"/>
      <c r="H1530"/>
      <c r="I1530" s="138"/>
      <c r="J1530"/>
      <c r="K1530"/>
      <c r="L1530"/>
      <c r="M1530"/>
      <c r="N1530"/>
      <c r="O1530"/>
      <c r="P1530"/>
      <c r="Q1530"/>
      <c r="R1530"/>
      <c r="S1530"/>
      <c r="T1530"/>
      <c r="U1530"/>
      <c r="V1530"/>
      <c r="W1530" s="138"/>
      <c r="X1530" s="138"/>
      <c r="Y1530"/>
      <c r="Z1530"/>
    </row>
    <row r="1531" spans="1:26" x14ac:dyDescent="0.2">
      <c r="A1531"/>
      <c r="B1531"/>
      <c r="C1531"/>
      <c r="D1531"/>
      <c r="E1531"/>
      <c r="F1531"/>
      <c r="G1531"/>
      <c r="H1531"/>
      <c r="I1531" s="138"/>
      <c r="J1531"/>
      <c r="K1531"/>
      <c r="L1531"/>
      <c r="M1531"/>
      <c r="N1531"/>
      <c r="O1531"/>
      <c r="P1531"/>
      <c r="Q1531"/>
      <c r="R1531"/>
      <c r="S1531"/>
      <c r="T1531"/>
      <c r="U1531"/>
      <c r="V1531"/>
      <c r="W1531" s="138"/>
      <c r="X1531" s="138"/>
      <c r="Y1531"/>
      <c r="Z1531"/>
    </row>
    <row r="1532" spans="1:26" x14ac:dyDescent="0.2">
      <c r="A1532"/>
      <c r="B1532"/>
      <c r="C1532"/>
      <c r="D1532"/>
      <c r="E1532"/>
      <c r="F1532"/>
      <c r="G1532"/>
      <c r="H1532"/>
      <c r="I1532" s="138"/>
      <c r="J1532"/>
      <c r="K1532"/>
      <c r="L1532"/>
      <c r="M1532"/>
      <c r="N1532"/>
      <c r="O1532"/>
      <c r="P1532"/>
      <c r="Q1532"/>
      <c r="R1532"/>
      <c r="S1532"/>
      <c r="T1532"/>
      <c r="U1532"/>
      <c r="V1532"/>
      <c r="W1532" s="138"/>
      <c r="X1532" s="138"/>
      <c r="Y1532"/>
      <c r="Z1532"/>
    </row>
    <row r="1533" spans="1:26" x14ac:dyDescent="0.2">
      <c r="A1533"/>
      <c r="B1533"/>
      <c r="C1533"/>
      <c r="D1533"/>
      <c r="E1533"/>
      <c r="F1533"/>
      <c r="G1533"/>
      <c r="H1533"/>
      <c r="I1533" s="138"/>
      <c r="J1533"/>
      <c r="K1533"/>
      <c r="L1533"/>
      <c r="M1533"/>
      <c r="N1533"/>
      <c r="O1533"/>
      <c r="P1533"/>
      <c r="Q1533"/>
      <c r="R1533"/>
      <c r="S1533"/>
      <c r="T1533"/>
      <c r="U1533"/>
      <c r="V1533"/>
      <c r="W1533" s="138"/>
      <c r="X1533" s="138"/>
      <c r="Y1533"/>
      <c r="Z1533"/>
    </row>
    <row r="1534" spans="1:26" x14ac:dyDescent="0.2">
      <c r="A1534"/>
      <c r="B1534"/>
      <c r="C1534"/>
      <c r="D1534"/>
      <c r="E1534"/>
      <c r="F1534"/>
      <c r="G1534"/>
      <c r="H1534"/>
      <c r="I1534" s="138"/>
      <c r="J1534"/>
      <c r="K1534"/>
      <c r="L1534"/>
      <c r="M1534"/>
      <c r="N1534"/>
      <c r="O1534"/>
      <c r="P1534"/>
      <c r="Q1534"/>
      <c r="R1534"/>
      <c r="S1534"/>
      <c r="T1534"/>
      <c r="U1534"/>
      <c r="V1534"/>
      <c r="W1534" s="138"/>
      <c r="X1534" s="138"/>
      <c r="Y1534"/>
      <c r="Z1534"/>
    </row>
    <row r="1535" spans="1:26" x14ac:dyDescent="0.2">
      <c r="A1535"/>
      <c r="B1535"/>
      <c r="C1535"/>
      <c r="D1535"/>
      <c r="E1535"/>
      <c r="F1535"/>
      <c r="G1535"/>
      <c r="H1535"/>
      <c r="I1535" s="138"/>
      <c r="J1535"/>
      <c r="K1535"/>
      <c r="L1535"/>
      <c r="M1535"/>
      <c r="N1535"/>
      <c r="O1535"/>
      <c r="P1535"/>
      <c r="Q1535"/>
      <c r="R1535"/>
      <c r="S1535"/>
      <c r="T1535"/>
      <c r="U1535"/>
      <c r="V1535"/>
      <c r="W1535" s="138"/>
      <c r="X1535" s="138"/>
      <c r="Y1535"/>
      <c r="Z1535"/>
    </row>
    <row r="1536" spans="1:26" x14ac:dyDescent="0.2">
      <c r="A1536"/>
      <c r="B1536"/>
      <c r="C1536"/>
      <c r="D1536"/>
      <c r="E1536"/>
      <c r="F1536"/>
      <c r="G1536"/>
      <c r="H1536"/>
      <c r="I1536" s="138"/>
      <c r="J1536"/>
      <c r="K1536"/>
      <c r="L1536"/>
      <c r="M1536"/>
      <c r="N1536"/>
      <c r="O1536"/>
      <c r="P1536"/>
      <c r="Q1536"/>
      <c r="R1536"/>
      <c r="S1536"/>
      <c r="T1536"/>
      <c r="U1536"/>
      <c r="V1536"/>
      <c r="W1536" s="138"/>
      <c r="X1536" s="138"/>
      <c r="Y1536"/>
      <c r="Z1536"/>
    </row>
    <row r="1537" spans="1:26" x14ac:dyDescent="0.2">
      <c r="A1537"/>
      <c r="B1537"/>
      <c r="C1537"/>
      <c r="D1537"/>
      <c r="E1537"/>
      <c r="F1537"/>
      <c r="G1537"/>
      <c r="H1537"/>
      <c r="I1537" s="138"/>
      <c r="J1537"/>
      <c r="K1537"/>
      <c r="L1537"/>
      <c r="M1537"/>
      <c r="N1537"/>
      <c r="O1537"/>
      <c r="P1537"/>
      <c r="Q1537"/>
      <c r="R1537"/>
      <c r="S1537"/>
      <c r="T1537"/>
      <c r="U1537"/>
      <c r="V1537"/>
      <c r="W1537" s="138"/>
      <c r="X1537" s="138"/>
      <c r="Y1537"/>
      <c r="Z1537"/>
    </row>
    <row r="1538" spans="1:26" x14ac:dyDescent="0.2">
      <c r="A1538"/>
      <c r="B1538"/>
      <c r="C1538"/>
      <c r="D1538"/>
      <c r="E1538"/>
      <c r="F1538"/>
      <c r="G1538"/>
      <c r="H1538"/>
      <c r="I1538" s="138"/>
      <c r="J1538"/>
      <c r="K1538"/>
      <c r="L1538"/>
      <c r="M1538"/>
      <c r="N1538"/>
      <c r="O1538"/>
      <c r="P1538"/>
      <c r="Q1538"/>
      <c r="R1538"/>
      <c r="S1538"/>
      <c r="T1538"/>
      <c r="U1538"/>
      <c r="V1538"/>
      <c r="W1538" s="138"/>
      <c r="X1538" s="138"/>
      <c r="Y1538"/>
      <c r="Z1538"/>
    </row>
    <row r="1539" spans="1:26" x14ac:dyDescent="0.2">
      <c r="A1539"/>
      <c r="B1539"/>
      <c r="C1539"/>
      <c r="D1539"/>
      <c r="E1539"/>
      <c r="F1539"/>
      <c r="G1539"/>
      <c r="H1539"/>
      <c r="I1539" s="138"/>
      <c r="J1539"/>
      <c r="K1539"/>
      <c r="L1539"/>
      <c r="M1539"/>
      <c r="N1539"/>
      <c r="O1539"/>
      <c r="P1539"/>
      <c r="Q1539"/>
      <c r="R1539"/>
      <c r="S1539"/>
      <c r="T1539"/>
      <c r="U1539"/>
      <c r="V1539"/>
      <c r="W1539" s="138"/>
      <c r="X1539" s="138"/>
      <c r="Y1539"/>
      <c r="Z1539"/>
    </row>
    <row r="1540" spans="1:26" x14ac:dyDescent="0.2">
      <c r="A1540"/>
      <c r="B1540"/>
      <c r="C1540"/>
      <c r="D1540"/>
      <c r="E1540"/>
      <c r="F1540"/>
      <c r="G1540"/>
      <c r="H1540"/>
      <c r="I1540" s="138"/>
      <c r="J1540"/>
      <c r="K1540"/>
      <c r="L1540"/>
      <c r="M1540"/>
      <c r="N1540"/>
      <c r="O1540"/>
      <c r="P1540"/>
      <c r="Q1540"/>
      <c r="R1540"/>
      <c r="S1540"/>
      <c r="T1540"/>
      <c r="U1540"/>
      <c r="V1540"/>
      <c r="W1540" s="138"/>
      <c r="X1540" s="138"/>
      <c r="Y1540"/>
      <c r="Z1540"/>
    </row>
    <row r="1541" spans="1:26" x14ac:dyDescent="0.2">
      <c r="A1541"/>
      <c r="B1541"/>
      <c r="C1541"/>
      <c r="D1541"/>
      <c r="E1541"/>
      <c r="F1541"/>
      <c r="G1541"/>
      <c r="H1541"/>
      <c r="I1541" s="138"/>
      <c r="J1541"/>
      <c r="K1541"/>
      <c r="L1541"/>
      <c r="M1541"/>
      <c r="N1541"/>
      <c r="O1541"/>
      <c r="P1541"/>
      <c r="Q1541"/>
      <c r="R1541"/>
      <c r="S1541"/>
      <c r="T1541"/>
      <c r="U1541"/>
      <c r="V1541"/>
      <c r="W1541" s="138"/>
      <c r="X1541" s="138"/>
      <c r="Y1541"/>
      <c r="Z1541"/>
    </row>
    <row r="1542" spans="1:26" x14ac:dyDescent="0.2">
      <c r="A1542"/>
      <c r="B1542"/>
      <c r="C1542"/>
      <c r="D1542"/>
      <c r="E1542"/>
      <c r="F1542"/>
      <c r="G1542"/>
      <c r="H1542"/>
      <c r="I1542" s="138"/>
      <c r="J1542"/>
      <c r="K1542"/>
      <c r="L1542"/>
      <c r="M1542"/>
      <c r="N1542"/>
      <c r="O1542"/>
      <c r="P1542"/>
      <c r="Q1542"/>
      <c r="R1542"/>
      <c r="S1542"/>
      <c r="T1542"/>
      <c r="U1542"/>
      <c r="V1542"/>
      <c r="W1542" s="138"/>
      <c r="X1542" s="138"/>
      <c r="Y1542"/>
      <c r="Z1542"/>
    </row>
    <row r="1543" spans="1:26" x14ac:dyDescent="0.2">
      <c r="A1543"/>
      <c r="B1543"/>
      <c r="C1543"/>
      <c r="D1543"/>
      <c r="E1543"/>
      <c r="F1543"/>
      <c r="G1543"/>
      <c r="H1543"/>
      <c r="I1543" s="138"/>
      <c r="J1543"/>
      <c r="K1543"/>
      <c r="L1543"/>
      <c r="M1543"/>
      <c r="N1543"/>
      <c r="O1543"/>
      <c r="P1543"/>
      <c r="Q1543"/>
      <c r="R1543"/>
      <c r="S1543"/>
      <c r="T1543"/>
      <c r="U1543"/>
      <c r="V1543"/>
      <c r="W1543" s="138"/>
      <c r="X1543" s="138"/>
      <c r="Y1543"/>
      <c r="Z1543"/>
    </row>
    <row r="1544" spans="1:26" x14ac:dyDescent="0.2">
      <c r="A1544"/>
      <c r="B1544"/>
      <c r="C1544"/>
      <c r="D1544"/>
      <c r="E1544"/>
      <c r="F1544"/>
      <c r="G1544"/>
      <c r="H1544"/>
      <c r="I1544" s="138"/>
      <c r="J1544"/>
      <c r="K1544"/>
      <c r="L1544"/>
      <c r="M1544"/>
      <c r="N1544"/>
      <c r="O1544"/>
      <c r="P1544"/>
      <c r="Q1544"/>
      <c r="R1544"/>
      <c r="S1544"/>
      <c r="T1544"/>
      <c r="U1544"/>
      <c r="V1544"/>
      <c r="W1544" s="138"/>
      <c r="X1544" s="138"/>
      <c r="Y1544"/>
      <c r="Z1544"/>
    </row>
    <row r="1545" spans="1:26" x14ac:dyDescent="0.2">
      <c r="A1545"/>
      <c r="B1545"/>
      <c r="C1545"/>
      <c r="D1545"/>
      <c r="E1545"/>
      <c r="F1545"/>
      <c r="G1545"/>
      <c r="H1545"/>
      <c r="I1545" s="138"/>
      <c r="J1545"/>
      <c r="K1545"/>
      <c r="L1545"/>
      <c r="M1545"/>
      <c r="N1545"/>
      <c r="O1545"/>
      <c r="P1545"/>
      <c r="Q1545"/>
      <c r="R1545"/>
      <c r="S1545"/>
      <c r="T1545"/>
      <c r="U1545"/>
      <c r="V1545"/>
      <c r="W1545" s="138"/>
      <c r="X1545" s="138"/>
      <c r="Y1545"/>
      <c r="Z1545"/>
    </row>
    <row r="1546" spans="1:26" x14ac:dyDescent="0.2">
      <c r="A1546"/>
      <c r="B1546"/>
      <c r="C1546"/>
      <c r="D1546"/>
      <c r="E1546"/>
      <c r="F1546"/>
      <c r="G1546"/>
      <c r="H1546"/>
      <c r="I1546" s="138"/>
      <c r="J1546"/>
      <c r="K1546"/>
      <c r="L1546"/>
      <c r="M1546"/>
      <c r="N1546"/>
      <c r="O1546"/>
      <c r="P1546"/>
      <c r="Q1546"/>
      <c r="R1546"/>
      <c r="S1546"/>
      <c r="T1546"/>
      <c r="U1546"/>
      <c r="V1546"/>
      <c r="W1546" s="138"/>
      <c r="X1546" s="138"/>
      <c r="Y1546"/>
      <c r="Z1546"/>
    </row>
    <row r="1547" spans="1:26" x14ac:dyDescent="0.2">
      <c r="A1547"/>
      <c r="B1547"/>
      <c r="C1547"/>
      <c r="D1547"/>
      <c r="E1547"/>
      <c r="F1547"/>
      <c r="G1547"/>
      <c r="H1547"/>
      <c r="I1547" s="138"/>
      <c r="J1547"/>
      <c r="K1547"/>
      <c r="L1547"/>
      <c r="M1547"/>
      <c r="N1547"/>
      <c r="O1547"/>
      <c r="P1547"/>
      <c r="Q1547"/>
      <c r="R1547"/>
      <c r="S1547"/>
      <c r="T1547"/>
      <c r="U1547"/>
      <c r="V1547"/>
      <c r="W1547" s="138"/>
      <c r="X1547" s="138"/>
      <c r="Y1547"/>
      <c r="Z1547"/>
    </row>
    <row r="1548" spans="1:26" x14ac:dyDescent="0.2">
      <c r="A1548"/>
      <c r="B1548"/>
      <c r="C1548"/>
      <c r="D1548"/>
      <c r="E1548"/>
      <c r="F1548"/>
      <c r="G1548"/>
      <c r="H1548"/>
      <c r="I1548" s="138"/>
      <c r="J1548"/>
      <c r="K1548"/>
      <c r="L1548"/>
      <c r="M1548"/>
      <c r="N1548"/>
      <c r="O1548"/>
      <c r="P1548"/>
      <c r="Q1548"/>
      <c r="R1548"/>
      <c r="S1548"/>
      <c r="T1548"/>
      <c r="U1548"/>
      <c r="V1548"/>
      <c r="W1548" s="138"/>
      <c r="X1548" s="138"/>
      <c r="Y1548"/>
      <c r="Z1548"/>
    </row>
    <row r="1549" spans="1:26" x14ac:dyDescent="0.2">
      <c r="A1549"/>
      <c r="B1549"/>
      <c r="C1549"/>
      <c r="D1549"/>
      <c r="E1549"/>
      <c r="F1549"/>
      <c r="G1549"/>
      <c r="H1549"/>
      <c r="I1549" s="138"/>
      <c r="J1549"/>
      <c r="K1549"/>
      <c r="L1549"/>
      <c r="M1549"/>
      <c r="N1549"/>
      <c r="O1549"/>
      <c r="P1549"/>
      <c r="Q1549"/>
      <c r="R1549"/>
      <c r="S1549"/>
      <c r="T1549"/>
      <c r="U1549"/>
      <c r="V1549"/>
      <c r="W1549" s="138"/>
      <c r="X1549" s="138"/>
      <c r="Y1549"/>
      <c r="Z1549"/>
    </row>
    <row r="1550" spans="1:26" x14ac:dyDescent="0.2">
      <c r="A1550"/>
      <c r="B1550"/>
      <c r="C1550"/>
      <c r="D1550"/>
      <c r="E1550"/>
      <c r="F1550"/>
      <c r="G1550"/>
      <c r="H1550"/>
      <c r="I1550" s="138"/>
      <c r="J1550"/>
      <c r="K1550"/>
      <c r="L1550"/>
      <c r="M1550"/>
      <c r="N1550"/>
      <c r="O1550"/>
      <c r="P1550"/>
      <c r="Q1550"/>
      <c r="R1550"/>
      <c r="S1550"/>
      <c r="T1550"/>
      <c r="U1550"/>
      <c r="V1550"/>
      <c r="W1550" s="138"/>
      <c r="X1550" s="138"/>
      <c r="Y1550"/>
      <c r="Z1550"/>
    </row>
    <row r="1551" spans="1:26" x14ac:dyDescent="0.2">
      <c r="A1551"/>
      <c r="B1551"/>
      <c r="C1551"/>
      <c r="D1551"/>
      <c r="E1551"/>
      <c r="F1551"/>
      <c r="G1551"/>
      <c r="H1551"/>
      <c r="I1551" s="138"/>
      <c r="J1551"/>
      <c r="K1551"/>
      <c r="L1551"/>
      <c r="M1551"/>
      <c r="N1551"/>
      <c r="O1551"/>
      <c r="P1551"/>
      <c r="Q1551"/>
      <c r="R1551"/>
      <c r="S1551"/>
      <c r="T1551"/>
      <c r="U1551"/>
      <c r="V1551"/>
      <c r="W1551" s="138"/>
      <c r="X1551" s="138"/>
      <c r="Y1551"/>
      <c r="Z1551"/>
    </row>
    <row r="1552" spans="1:26" x14ac:dyDescent="0.2">
      <c r="A1552"/>
      <c r="B1552"/>
      <c r="C1552"/>
      <c r="D1552"/>
      <c r="E1552"/>
      <c r="F1552"/>
      <c r="G1552"/>
      <c r="H1552"/>
      <c r="I1552" s="138"/>
      <c r="J1552"/>
      <c r="K1552"/>
      <c r="L1552"/>
      <c r="M1552"/>
      <c r="N1552"/>
      <c r="O1552"/>
      <c r="P1552"/>
      <c r="Q1552"/>
      <c r="R1552"/>
      <c r="S1552"/>
      <c r="T1552"/>
      <c r="U1552"/>
      <c r="V1552"/>
      <c r="W1552" s="138"/>
      <c r="X1552" s="138"/>
      <c r="Y1552"/>
      <c r="Z1552"/>
    </row>
    <row r="1553" spans="1:26" x14ac:dyDescent="0.2">
      <c r="A1553"/>
      <c r="B1553"/>
      <c r="C1553"/>
      <c r="D1553"/>
      <c r="E1553"/>
      <c r="F1553"/>
      <c r="G1553"/>
      <c r="H1553"/>
      <c r="I1553" s="138"/>
      <c r="J1553"/>
      <c r="K1553"/>
      <c r="L1553"/>
      <c r="M1553"/>
      <c r="N1553"/>
      <c r="O1553"/>
      <c r="P1553"/>
      <c r="Q1553"/>
      <c r="R1553"/>
      <c r="S1553"/>
      <c r="T1553"/>
      <c r="U1553"/>
      <c r="V1553"/>
      <c r="W1553" s="138"/>
      <c r="X1553" s="138"/>
      <c r="Y1553"/>
      <c r="Z1553"/>
    </row>
    <row r="1554" spans="1:26" x14ac:dyDescent="0.2">
      <c r="A1554"/>
      <c r="B1554"/>
      <c r="C1554"/>
      <c r="D1554"/>
      <c r="E1554"/>
      <c r="F1554"/>
      <c r="G1554"/>
      <c r="H1554"/>
      <c r="I1554" s="138"/>
      <c r="J1554"/>
      <c r="K1554"/>
      <c r="L1554"/>
      <c r="M1554"/>
      <c r="N1554"/>
      <c r="O1554"/>
      <c r="P1554"/>
      <c r="Q1554"/>
      <c r="R1554"/>
      <c r="S1554"/>
      <c r="T1554"/>
      <c r="U1554"/>
      <c r="V1554"/>
      <c r="W1554" s="138"/>
      <c r="X1554" s="138"/>
      <c r="Y1554"/>
      <c r="Z1554"/>
    </row>
    <row r="1555" spans="1:26" x14ac:dyDescent="0.2">
      <c r="A1555"/>
      <c r="B1555"/>
      <c r="C1555"/>
      <c r="D1555"/>
      <c r="E1555"/>
      <c r="F1555"/>
      <c r="G1555"/>
      <c r="H1555"/>
      <c r="I1555" s="138"/>
      <c r="J1555"/>
      <c r="K1555"/>
      <c r="L1555"/>
      <c r="M1555"/>
      <c r="N1555"/>
      <c r="O1555"/>
      <c r="P1555"/>
      <c r="Q1555"/>
      <c r="R1555"/>
      <c r="S1555"/>
      <c r="T1555"/>
      <c r="U1555"/>
      <c r="V1555"/>
      <c r="W1555" s="138"/>
      <c r="X1555" s="138"/>
      <c r="Y1555"/>
      <c r="Z1555"/>
    </row>
    <row r="1556" spans="1:26" x14ac:dyDescent="0.2">
      <c r="A1556"/>
      <c r="B1556"/>
      <c r="C1556"/>
      <c r="D1556"/>
      <c r="E1556"/>
      <c r="F1556"/>
      <c r="G1556"/>
      <c r="H1556"/>
      <c r="I1556" s="138"/>
      <c r="J1556"/>
      <c r="K1556"/>
      <c r="L1556"/>
      <c r="M1556"/>
      <c r="N1556"/>
      <c r="O1556"/>
      <c r="P1556"/>
      <c r="Q1556"/>
      <c r="R1556"/>
      <c r="S1556"/>
      <c r="T1556"/>
      <c r="U1556"/>
      <c r="V1556"/>
      <c r="W1556" s="138"/>
      <c r="X1556" s="138"/>
      <c r="Y1556"/>
      <c r="Z1556"/>
    </row>
    <row r="1557" spans="1:26" x14ac:dyDescent="0.2">
      <c r="A1557"/>
      <c r="B1557"/>
      <c r="C1557"/>
      <c r="D1557"/>
      <c r="E1557"/>
      <c r="F1557"/>
      <c r="G1557"/>
      <c r="H1557"/>
      <c r="I1557" s="138"/>
      <c r="J1557"/>
      <c r="K1557"/>
      <c r="L1557"/>
      <c r="M1557"/>
      <c r="N1557"/>
      <c r="O1557"/>
      <c r="P1557"/>
      <c r="Q1557"/>
      <c r="R1557"/>
      <c r="S1557"/>
      <c r="T1557"/>
      <c r="U1557"/>
      <c r="V1557"/>
      <c r="W1557" s="138"/>
      <c r="X1557" s="138"/>
      <c r="Y1557"/>
      <c r="Z1557"/>
    </row>
    <row r="1558" spans="1:26" x14ac:dyDescent="0.2">
      <c r="A1558"/>
      <c r="B1558"/>
      <c r="C1558"/>
      <c r="D1558"/>
      <c r="E1558"/>
      <c r="F1558"/>
      <c r="G1558"/>
      <c r="H1558"/>
      <c r="I1558" s="138"/>
      <c r="J1558"/>
      <c r="K1558"/>
      <c r="L1558"/>
      <c r="M1558"/>
      <c r="N1558"/>
      <c r="O1558"/>
      <c r="P1558"/>
      <c r="Q1558"/>
      <c r="R1558"/>
      <c r="S1558"/>
      <c r="T1558"/>
      <c r="U1558"/>
      <c r="V1558"/>
      <c r="W1558" s="138"/>
      <c r="X1558" s="138"/>
      <c r="Y1558"/>
      <c r="Z1558"/>
    </row>
    <row r="1559" spans="1:26" x14ac:dyDescent="0.2">
      <c r="A1559"/>
      <c r="B1559"/>
      <c r="C1559"/>
      <c r="D1559"/>
      <c r="E1559"/>
      <c r="F1559"/>
      <c r="G1559"/>
      <c r="H1559"/>
      <c r="I1559" s="138"/>
      <c r="J1559"/>
      <c r="K1559"/>
      <c r="L1559"/>
      <c r="M1559"/>
      <c r="N1559"/>
      <c r="O1559"/>
      <c r="P1559"/>
      <c r="Q1559"/>
      <c r="R1559"/>
      <c r="S1559"/>
      <c r="T1559"/>
      <c r="U1559"/>
      <c r="V1559"/>
      <c r="W1559" s="138"/>
      <c r="X1559" s="138"/>
      <c r="Y1559"/>
      <c r="Z1559"/>
    </row>
    <row r="1560" spans="1:26" x14ac:dyDescent="0.2">
      <c r="A1560"/>
      <c r="B1560"/>
      <c r="C1560"/>
      <c r="D1560"/>
      <c r="E1560"/>
      <c r="F1560"/>
      <c r="G1560"/>
      <c r="H1560"/>
      <c r="I1560" s="138"/>
      <c r="J1560"/>
      <c r="K1560"/>
      <c r="L1560"/>
      <c r="M1560"/>
      <c r="N1560"/>
      <c r="O1560"/>
      <c r="P1560"/>
      <c r="Q1560"/>
      <c r="R1560"/>
      <c r="S1560"/>
      <c r="T1560"/>
      <c r="U1560"/>
      <c r="V1560"/>
      <c r="W1560" s="138"/>
      <c r="X1560" s="138"/>
      <c r="Y1560"/>
      <c r="Z1560"/>
    </row>
    <row r="1561" spans="1:26" x14ac:dyDescent="0.2">
      <c r="A1561"/>
      <c r="B1561"/>
      <c r="C1561"/>
      <c r="D1561"/>
      <c r="E1561"/>
      <c r="F1561"/>
      <c r="G1561"/>
      <c r="H1561"/>
      <c r="I1561" s="138"/>
      <c r="J1561"/>
      <c r="K1561"/>
      <c r="L1561"/>
      <c r="M1561"/>
      <c r="N1561"/>
      <c r="O1561"/>
      <c r="P1561"/>
      <c r="Q1561"/>
      <c r="R1561"/>
      <c r="S1561"/>
      <c r="T1561"/>
      <c r="U1561"/>
      <c r="V1561"/>
      <c r="W1561" s="138"/>
      <c r="X1561" s="138"/>
      <c r="Y1561"/>
      <c r="Z1561"/>
    </row>
    <row r="1562" spans="1:26" x14ac:dyDescent="0.2">
      <c r="A1562"/>
      <c r="B1562"/>
      <c r="C1562"/>
      <c r="D1562"/>
      <c r="E1562"/>
      <c r="F1562"/>
      <c r="G1562"/>
      <c r="H1562"/>
      <c r="I1562" s="138"/>
      <c r="J1562"/>
      <c r="K1562"/>
      <c r="L1562"/>
      <c r="M1562"/>
      <c r="N1562"/>
      <c r="O1562"/>
      <c r="P1562"/>
      <c r="Q1562"/>
      <c r="R1562"/>
      <c r="S1562"/>
      <c r="T1562"/>
      <c r="U1562"/>
      <c r="V1562"/>
      <c r="W1562" s="138"/>
      <c r="X1562" s="138"/>
      <c r="Y1562"/>
      <c r="Z1562"/>
    </row>
    <row r="1563" spans="1:26" x14ac:dyDescent="0.2">
      <c r="A1563"/>
      <c r="B1563"/>
      <c r="C1563"/>
      <c r="D1563"/>
      <c r="E1563"/>
      <c r="F1563"/>
      <c r="G1563"/>
      <c r="H1563"/>
      <c r="I1563" s="138"/>
      <c r="J1563"/>
      <c r="K1563"/>
      <c r="L1563"/>
      <c r="M1563"/>
      <c r="N1563"/>
      <c r="O1563"/>
      <c r="P1563"/>
      <c r="Q1563"/>
      <c r="R1563"/>
      <c r="S1563"/>
      <c r="T1563"/>
      <c r="U1563"/>
      <c r="V1563"/>
      <c r="W1563" s="138"/>
      <c r="X1563" s="138"/>
      <c r="Y1563"/>
      <c r="Z1563"/>
    </row>
    <row r="1564" spans="1:26" x14ac:dyDescent="0.2">
      <c r="A1564"/>
      <c r="B1564"/>
      <c r="C1564"/>
      <c r="D1564"/>
      <c r="E1564"/>
      <c r="F1564"/>
      <c r="G1564"/>
      <c r="H1564"/>
      <c r="I1564" s="138"/>
      <c r="J1564"/>
      <c r="K1564"/>
      <c r="L1564"/>
      <c r="M1564"/>
      <c r="N1564"/>
      <c r="O1564"/>
      <c r="P1564"/>
      <c r="Q1564"/>
      <c r="R1564"/>
      <c r="S1564"/>
      <c r="T1564"/>
      <c r="U1564"/>
      <c r="V1564"/>
      <c r="W1564" s="138"/>
      <c r="X1564" s="138"/>
      <c r="Y1564"/>
      <c r="Z1564"/>
    </row>
    <row r="1565" spans="1:26" x14ac:dyDescent="0.2">
      <c r="A1565"/>
      <c r="B1565"/>
      <c r="C1565"/>
      <c r="D1565"/>
      <c r="E1565"/>
      <c r="F1565"/>
      <c r="G1565"/>
      <c r="H1565"/>
      <c r="I1565" s="138"/>
      <c r="J1565"/>
      <c r="K1565"/>
      <c r="L1565"/>
      <c r="M1565"/>
      <c r="N1565"/>
      <c r="O1565"/>
      <c r="P1565"/>
      <c r="Q1565"/>
      <c r="R1565"/>
      <c r="S1565"/>
      <c r="T1565"/>
      <c r="U1565"/>
      <c r="V1565"/>
      <c r="W1565" s="138"/>
      <c r="X1565" s="138"/>
      <c r="Y1565"/>
      <c r="Z1565"/>
    </row>
    <row r="1566" spans="1:26" x14ac:dyDescent="0.2">
      <c r="A1566"/>
      <c r="B1566"/>
      <c r="C1566"/>
      <c r="D1566"/>
      <c r="E1566"/>
      <c r="F1566"/>
      <c r="G1566"/>
      <c r="H1566"/>
      <c r="I1566" s="138"/>
      <c r="J1566"/>
      <c r="K1566"/>
      <c r="L1566"/>
      <c r="M1566"/>
      <c r="N1566"/>
      <c r="O1566"/>
      <c r="P1566"/>
      <c r="Q1566"/>
      <c r="R1566"/>
      <c r="S1566"/>
      <c r="T1566"/>
      <c r="U1566"/>
      <c r="V1566"/>
      <c r="W1566" s="138"/>
      <c r="X1566" s="138"/>
      <c r="Y1566"/>
      <c r="Z1566"/>
    </row>
    <row r="1567" spans="1:26" x14ac:dyDescent="0.2">
      <c r="A1567"/>
      <c r="B1567"/>
      <c r="C1567"/>
      <c r="D1567"/>
      <c r="E1567"/>
      <c r="F1567"/>
      <c r="G1567"/>
      <c r="H1567"/>
      <c r="I1567" s="138"/>
      <c r="J1567"/>
      <c r="K1567"/>
      <c r="L1567"/>
      <c r="M1567"/>
      <c r="N1567"/>
      <c r="O1567"/>
      <c r="P1567"/>
      <c r="Q1567"/>
      <c r="R1567"/>
      <c r="S1567"/>
      <c r="T1567"/>
      <c r="U1567"/>
      <c r="V1567"/>
      <c r="W1567" s="138"/>
      <c r="X1567" s="138"/>
      <c r="Y1567"/>
      <c r="Z1567"/>
    </row>
    <row r="1568" spans="1:26" x14ac:dyDescent="0.2">
      <c r="A1568"/>
      <c r="B1568"/>
      <c r="C1568"/>
      <c r="D1568"/>
      <c r="E1568"/>
      <c r="F1568"/>
      <c r="G1568"/>
      <c r="H1568"/>
      <c r="I1568" s="138"/>
      <c r="J1568"/>
      <c r="K1568"/>
      <c r="L1568"/>
      <c r="M1568"/>
      <c r="N1568"/>
      <c r="O1568"/>
      <c r="P1568"/>
      <c r="Q1568"/>
      <c r="R1568"/>
      <c r="S1568"/>
      <c r="T1568"/>
      <c r="U1568"/>
      <c r="V1568"/>
      <c r="W1568" s="138"/>
      <c r="X1568" s="138"/>
      <c r="Y1568"/>
      <c r="Z1568"/>
    </row>
    <row r="1569" spans="1:26" x14ac:dyDescent="0.2">
      <c r="A1569"/>
      <c r="B1569"/>
      <c r="C1569"/>
      <c r="D1569"/>
      <c r="E1569"/>
      <c r="F1569"/>
      <c r="G1569"/>
      <c r="H1569"/>
      <c r="I1569" s="138"/>
      <c r="J1569"/>
      <c r="K1569"/>
      <c r="L1569"/>
      <c r="M1569"/>
      <c r="N1569"/>
      <c r="O1569"/>
      <c r="P1569"/>
      <c r="Q1569"/>
      <c r="R1569"/>
      <c r="S1569"/>
      <c r="T1569"/>
      <c r="U1569"/>
      <c r="V1569"/>
      <c r="W1569" s="138"/>
      <c r="X1569" s="138"/>
      <c r="Y1569"/>
      <c r="Z1569"/>
    </row>
    <row r="1570" spans="1:26" x14ac:dyDescent="0.2">
      <c r="A1570"/>
      <c r="B1570"/>
      <c r="C1570"/>
      <c r="D1570"/>
      <c r="E1570"/>
      <c r="F1570"/>
      <c r="G1570"/>
      <c r="H1570"/>
      <c r="I1570" s="138"/>
      <c r="J1570"/>
      <c r="K1570"/>
      <c r="L1570"/>
      <c r="M1570"/>
      <c r="N1570"/>
      <c r="O1570"/>
      <c r="P1570"/>
      <c r="Q1570"/>
      <c r="R1570"/>
      <c r="S1570"/>
      <c r="T1570"/>
      <c r="U1570"/>
      <c r="V1570"/>
      <c r="W1570" s="138"/>
      <c r="X1570" s="138"/>
      <c r="Y1570"/>
      <c r="Z1570"/>
    </row>
    <row r="1571" spans="1:26" x14ac:dyDescent="0.2">
      <c r="A1571"/>
      <c r="B1571"/>
      <c r="C1571"/>
      <c r="D1571"/>
      <c r="E1571"/>
      <c r="F1571"/>
      <c r="G1571"/>
      <c r="H1571"/>
      <c r="I1571" s="138"/>
      <c r="J1571"/>
      <c r="K1571"/>
      <c r="L1571"/>
      <c r="M1571"/>
      <c r="N1571"/>
      <c r="O1571"/>
      <c r="P1571"/>
      <c r="Q1571"/>
      <c r="R1571"/>
      <c r="S1571"/>
      <c r="T1571"/>
      <c r="U1571"/>
      <c r="V1571"/>
      <c r="W1571" s="138"/>
      <c r="X1571" s="138"/>
      <c r="Y1571"/>
      <c r="Z1571"/>
    </row>
    <row r="1572" spans="1:26" x14ac:dyDescent="0.2">
      <c r="A1572"/>
      <c r="B1572"/>
      <c r="C1572"/>
      <c r="D1572"/>
      <c r="E1572"/>
      <c r="F1572"/>
      <c r="G1572"/>
      <c r="H1572"/>
      <c r="I1572" s="138"/>
      <c r="J1572"/>
      <c r="K1572"/>
      <c r="L1572"/>
      <c r="M1572"/>
      <c r="N1572"/>
      <c r="O1572"/>
      <c r="P1572"/>
      <c r="Q1572"/>
      <c r="R1572"/>
      <c r="S1572"/>
      <c r="T1572"/>
      <c r="U1572"/>
      <c r="V1572"/>
      <c r="W1572" s="138"/>
      <c r="X1572" s="138"/>
      <c r="Y1572"/>
      <c r="Z1572"/>
    </row>
    <row r="1573" spans="1:26" x14ac:dyDescent="0.2">
      <c r="A1573"/>
      <c r="B1573"/>
      <c r="C1573"/>
      <c r="D1573"/>
      <c r="E1573"/>
      <c r="F1573"/>
      <c r="G1573"/>
      <c r="H1573"/>
      <c r="I1573" s="138"/>
      <c r="J1573"/>
      <c r="K1573"/>
      <c r="L1573"/>
      <c r="M1573"/>
      <c r="N1573"/>
      <c r="O1573"/>
      <c r="P1573"/>
      <c r="Q1573"/>
      <c r="R1573"/>
      <c r="S1573"/>
      <c r="T1573"/>
      <c r="U1573"/>
      <c r="V1573"/>
      <c r="W1573" s="138"/>
      <c r="X1573" s="138"/>
      <c r="Y1573"/>
      <c r="Z1573"/>
    </row>
    <row r="1574" spans="1:26" x14ac:dyDescent="0.2">
      <c r="A1574"/>
      <c r="B1574"/>
      <c r="C1574"/>
      <c r="D1574"/>
      <c r="E1574"/>
      <c r="F1574"/>
      <c r="G1574"/>
      <c r="H1574"/>
      <c r="I1574" s="138"/>
      <c r="J1574"/>
      <c r="K1574"/>
      <c r="L1574"/>
      <c r="M1574"/>
      <c r="N1574"/>
      <c r="O1574"/>
      <c r="P1574"/>
      <c r="Q1574"/>
      <c r="R1574"/>
      <c r="S1574"/>
      <c r="T1574"/>
      <c r="U1574"/>
      <c r="V1574"/>
      <c r="W1574" s="138"/>
      <c r="X1574" s="138"/>
      <c r="Y1574"/>
      <c r="Z1574"/>
    </row>
    <row r="1575" spans="1:26" x14ac:dyDescent="0.2">
      <c r="A1575"/>
      <c r="B1575"/>
      <c r="C1575"/>
      <c r="D1575"/>
      <c r="E1575"/>
      <c r="F1575"/>
      <c r="G1575"/>
      <c r="H1575"/>
      <c r="I1575" s="138"/>
      <c r="J1575"/>
      <c r="K1575"/>
      <c r="L1575"/>
      <c r="M1575"/>
      <c r="N1575"/>
      <c r="O1575"/>
      <c r="P1575"/>
      <c r="Q1575"/>
      <c r="R1575"/>
      <c r="S1575"/>
      <c r="T1575"/>
      <c r="U1575"/>
      <c r="V1575"/>
      <c r="W1575" s="138"/>
      <c r="X1575" s="138"/>
      <c r="Y1575"/>
      <c r="Z1575"/>
    </row>
    <row r="1576" spans="1:26" x14ac:dyDescent="0.2">
      <c r="A1576"/>
      <c r="B1576"/>
      <c r="C1576"/>
      <c r="D1576"/>
      <c r="E1576"/>
      <c r="F1576"/>
      <c r="G1576"/>
      <c r="H1576"/>
      <c r="I1576" s="138"/>
      <c r="J1576"/>
      <c r="K1576"/>
      <c r="L1576"/>
      <c r="M1576"/>
      <c r="N1576"/>
      <c r="O1576"/>
      <c r="P1576"/>
      <c r="Q1576"/>
      <c r="R1576"/>
      <c r="S1576"/>
      <c r="T1576"/>
      <c r="U1576"/>
      <c r="V1576"/>
      <c r="W1576" s="138"/>
      <c r="X1576" s="138"/>
      <c r="Y1576"/>
      <c r="Z1576"/>
    </row>
    <row r="1577" spans="1:26" x14ac:dyDescent="0.2">
      <c r="A1577"/>
      <c r="B1577"/>
      <c r="C1577"/>
      <c r="D1577"/>
      <c r="E1577"/>
      <c r="F1577"/>
      <c r="G1577"/>
      <c r="H1577"/>
      <c r="I1577" s="138"/>
      <c r="J1577"/>
      <c r="K1577"/>
      <c r="L1577"/>
      <c r="M1577"/>
      <c r="N1577"/>
      <c r="O1577"/>
      <c r="P1577"/>
      <c r="Q1577"/>
      <c r="R1577"/>
      <c r="S1577"/>
      <c r="T1577"/>
      <c r="U1577"/>
      <c r="V1577"/>
      <c r="W1577" s="138"/>
      <c r="X1577" s="138"/>
      <c r="Y1577"/>
      <c r="Z1577"/>
    </row>
    <row r="1578" spans="1:26" x14ac:dyDescent="0.2">
      <c r="A1578"/>
      <c r="B1578"/>
      <c r="C1578"/>
      <c r="D1578"/>
      <c r="E1578"/>
      <c r="F1578"/>
      <c r="G1578"/>
      <c r="H1578"/>
      <c r="I1578" s="138"/>
      <c r="J1578"/>
      <c r="K1578"/>
      <c r="L1578"/>
      <c r="M1578"/>
      <c r="N1578"/>
      <c r="O1578"/>
      <c r="P1578"/>
      <c r="Q1578"/>
      <c r="R1578"/>
      <c r="S1578"/>
      <c r="T1578"/>
      <c r="U1578"/>
      <c r="V1578"/>
      <c r="W1578" s="138"/>
      <c r="X1578" s="138"/>
      <c r="Y1578"/>
      <c r="Z1578"/>
    </row>
    <row r="1579" spans="1:26" x14ac:dyDescent="0.2">
      <c r="A1579"/>
      <c r="B1579"/>
      <c r="C1579"/>
      <c r="D1579"/>
      <c r="E1579"/>
      <c r="F1579"/>
      <c r="G1579"/>
      <c r="H1579"/>
      <c r="I1579" s="138"/>
      <c r="J1579"/>
      <c r="K1579"/>
      <c r="L1579"/>
      <c r="M1579"/>
      <c r="N1579"/>
      <c r="O1579"/>
      <c r="P1579"/>
      <c r="Q1579"/>
      <c r="R1579"/>
      <c r="S1579"/>
      <c r="T1579"/>
      <c r="U1579"/>
      <c r="V1579"/>
      <c r="W1579" s="138"/>
      <c r="X1579" s="138"/>
      <c r="Y1579"/>
      <c r="Z1579"/>
    </row>
    <row r="1580" spans="1:26" x14ac:dyDescent="0.2">
      <c r="A1580"/>
      <c r="B1580"/>
      <c r="C1580"/>
      <c r="D1580"/>
      <c r="E1580"/>
      <c r="F1580"/>
      <c r="G1580"/>
      <c r="H1580"/>
      <c r="I1580" s="138"/>
      <c r="J1580"/>
      <c r="K1580"/>
      <c r="L1580"/>
      <c r="M1580"/>
      <c r="N1580"/>
      <c r="O1580"/>
      <c r="P1580"/>
      <c r="Q1580"/>
      <c r="R1580"/>
      <c r="S1580"/>
      <c r="T1580"/>
      <c r="U1580"/>
      <c r="V1580"/>
      <c r="W1580" s="138"/>
      <c r="X1580" s="138"/>
      <c r="Y1580"/>
      <c r="Z1580"/>
    </row>
    <row r="1581" spans="1:26" x14ac:dyDescent="0.2">
      <c r="A1581"/>
      <c r="B1581"/>
      <c r="C1581"/>
      <c r="D1581"/>
      <c r="E1581"/>
      <c r="F1581"/>
      <c r="G1581"/>
      <c r="H1581"/>
      <c r="I1581" s="138"/>
      <c r="J1581"/>
      <c r="K1581"/>
      <c r="L1581"/>
      <c r="M1581"/>
      <c r="N1581"/>
      <c r="O1581"/>
      <c r="P1581"/>
      <c r="Q1581"/>
      <c r="R1581"/>
      <c r="S1581"/>
      <c r="T1581"/>
      <c r="U1581"/>
      <c r="V1581"/>
      <c r="W1581" s="138"/>
      <c r="X1581" s="138"/>
      <c r="Y1581"/>
      <c r="Z1581"/>
    </row>
    <row r="1582" spans="1:26" x14ac:dyDescent="0.2">
      <c r="A1582"/>
      <c r="B1582"/>
      <c r="C1582"/>
      <c r="D1582"/>
      <c r="E1582"/>
      <c r="F1582"/>
      <c r="G1582"/>
      <c r="H1582"/>
      <c r="I1582" s="138"/>
      <c r="J1582"/>
      <c r="K1582"/>
      <c r="L1582"/>
      <c r="M1582"/>
      <c r="N1582"/>
      <c r="O1582"/>
      <c r="P1582"/>
      <c r="Q1582"/>
      <c r="R1582"/>
      <c r="S1582"/>
      <c r="T1582"/>
      <c r="U1582"/>
      <c r="V1582"/>
      <c r="W1582" s="138"/>
      <c r="X1582" s="138"/>
      <c r="Y1582"/>
      <c r="Z1582"/>
    </row>
    <row r="1583" spans="1:26" x14ac:dyDescent="0.2">
      <c r="A1583"/>
      <c r="B1583"/>
      <c r="C1583"/>
      <c r="D1583"/>
      <c r="E1583"/>
      <c r="F1583"/>
      <c r="G1583"/>
      <c r="H1583"/>
      <c r="I1583" s="138"/>
      <c r="J1583"/>
      <c r="K1583"/>
      <c r="L1583"/>
      <c r="M1583"/>
      <c r="N1583"/>
      <c r="O1583"/>
      <c r="P1583"/>
      <c r="Q1583"/>
      <c r="R1583"/>
      <c r="S1583"/>
      <c r="T1583"/>
      <c r="U1583"/>
      <c r="V1583"/>
      <c r="W1583" s="138"/>
      <c r="X1583" s="138"/>
      <c r="Y1583"/>
      <c r="Z1583"/>
    </row>
    <row r="1584" spans="1:26" x14ac:dyDescent="0.2">
      <c r="A1584"/>
      <c r="B1584"/>
      <c r="C1584"/>
      <c r="D1584"/>
      <c r="E1584"/>
      <c r="F1584"/>
      <c r="G1584"/>
      <c r="H1584"/>
      <c r="I1584" s="138"/>
      <c r="J1584"/>
      <c r="K1584"/>
      <c r="L1584"/>
      <c r="M1584"/>
      <c r="N1584"/>
      <c r="O1584"/>
      <c r="P1584"/>
      <c r="Q1584"/>
      <c r="R1584"/>
      <c r="S1584"/>
      <c r="T1584"/>
      <c r="U1584"/>
      <c r="V1584"/>
      <c r="W1584" s="138"/>
      <c r="X1584" s="138"/>
      <c r="Y1584"/>
      <c r="Z1584"/>
    </row>
    <row r="1585" spans="1:26" x14ac:dyDescent="0.2">
      <c r="A1585"/>
      <c r="B1585"/>
      <c r="C1585"/>
      <c r="D1585"/>
      <c r="E1585"/>
      <c r="F1585"/>
      <c r="G1585"/>
      <c r="H1585"/>
      <c r="I1585" s="138"/>
      <c r="J1585"/>
      <c r="K1585"/>
      <c r="L1585"/>
      <c r="M1585"/>
      <c r="N1585"/>
      <c r="O1585"/>
      <c r="P1585"/>
      <c r="Q1585"/>
      <c r="R1585"/>
      <c r="S1585"/>
      <c r="T1585"/>
      <c r="U1585"/>
      <c r="V1585"/>
      <c r="W1585" s="138"/>
      <c r="X1585" s="138"/>
      <c r="Y1585"/>
      <c r="Z1585"/>
    </row>
    <row r="1586" spans="1:26" x14ac:dyDescent="0.2">
      <c r="A1586"/>
      <c r="B1586"/>
      <c r="C1586"/>
      <c r="D1586"/>
      <c r="E1586"/>
      <c r="F1586"/>
      <c r="G1586"/>
      <c r="H1586"/>
      <c r="I1586" s="138"/>
      <c r="J1586"/>
      <c r="K1586"/>
      <c r="L1586"/>
      <c r="M1586"/>
      <c r="N1586"/>
      <c r="O1586"/>
      <c r="P1586"/>
      <c r="Q1586"/>
      <c r="R1586"/>
      <c r="S1586"/>
      <c r="T1586"/>
      <c r="U1586"/>
      <c r="V1586"/>
      <c r="W1586" s="138"/>
      <c r="X1586" s="138"/>
      <c r="Y1586"/>
      <c r="Z1586"/>
    </row>
    <row r="1587" spans="1:26" x14ac:dyDescent="0.2">
      <c r="A1587"/>
      <c r="B1587"/>
      <c r="C1587"/>
      <c r="D1587"/>
      <c r="E1587"/>
      <c r="F1587"/>
      <c r="G1587"/>
      <c r="H1587"/>
      <c r="I1587" s="138"/>
      <c r="J1587"/>
      <c r="K1587"/>
      <c r="L1587"/>
      <c r="M1587"/>
      <c r="N1587"/>
      <c r="O1587"/>
      <c r="P1587"/>
      <c r="Q1587"/>
      <c r="R1587"/>
      <c r="S1587"/>
      <c r="T1587"/>
      <c r="U1587"/>
      <c r="V1587"/>
      <c r="W1587" s="138"/>
      <c r="X1587" s="138"/>
      <c r="Y1587"/>
      <c r="Z1587"/>
    </row>
    <row r="1588" spans="1:26" x14ac:dyDescent="0.2">
      <c r="A1588"/>
      <c r="B1588"/>
      <c r="C1588"/>
      <c r="D1588"/>
      <c r="E1588"/>
      <c r="F1588"/>
      <c r="G1588"/>
      <c r="H1588"/>
      <c r="I1588" s="138"/>
      <c r="J1588"/>
      <c r="K1588"/>
      <c r="L1588"/>
      <c r="M1588"/>
      <c r="N1588"/>
      <c r="O1588"/>
      <c r="P1588"/>
      <c r="Q1588"/>
      <c r="R1588"/>
      <c r="S1588"/>
      <c r="T1588"/>
      <c r="U1588"/>
      <c r="V1588"/>
      <c r="W1588" s="138"/>
      <c r="X1588" s="138"/>
      <c r="Y1588"/>
      <c r="Z1588"/>
    </row>
    <row r="1589" spans="1:26" x14ac:dyDescent="0.2">
      <c r="A1589"/>
      <c r="B1589"/>
      <c r="C1589"/>
      <c r="D1589"/>
      <c r="E1589"/>
      <c r="F1589"/>
      <c r="G1589"/>
      <c r="H1589"/>
      <c r="I1589" s="138"/>
      <c r="J1589"/>
      <c r="K1589"/>
      <c r="L1589"/>
      <c r="M1589"/>
      <c r="N1589"/>
      <c r="O1589"/>
      <c r="P1589"/>
      <c r="Q1589"/>
      <c r="R1589"/>
      <c r="S1589"/>
      <c r="T1589"/>
      <c r="U1589"/>
      <c r="V1589"/>
      <c r="W1589" s="138"/>
      <c r="X1589" s="138"/>
      <c r="Y1589"/>
      <c r="Z1589"/>
    </row>
    <row r="1590" spans="1:26" x14ac:dyDescent="0.2">
      <c r="A1590"/>
      <c r="B1590"/>
      <c r="C1590"/>
      <c r="D1590"/>
      <c r="E1590"/>
      <c r="F1590"/>
      <c r="G1590"/>
      <c r="H1590"/>
      <c r="I1590" s="138"/>
      <c r="J1590"/>
      <c r="K1590"/>
      <c r="L1590"/>
      <c r="M1590"/>
      <c r="N1590"/>
      <c r="O1590"/>
      <c r="P1590"/>
      <c r="Q1590"/>
      <c r="R1590"/>
      <c r="S1590"/>
      <c r="T1590"/>
      <c r="U1590"/>
      <c r="V1590"/>
      <c r="W1590" s="138"/>
      <c r="X1590" s="138"/>
      <c r="Y1590"/>
      <c r="Z1590"/>
    </row>
    <row r="1591" spans="1:26" x14ac:dyDescent="0.2">
      <c r="A1591"/>
      <c r="B1591"/>
      <c r="C1591"/>
      <c r="D1591"/>
      <c r="E1591"/>
      <c r="F1591"/>
      <c r="G1591"/>
      <c r="H1591"/>
      <c r="I1591" s="138"/>
      <c r="J1591"/>
      <c r="K1591"/>
      <c r="L1591"/>
      <c r="M1591"/>
      <c r="N1591"/>
      <c r="O1591"/>
      <c r="P1591"/>
      <c r="Q1591"/>
      <c r="R1591"/>
      <c r="S1591"/>
      <c r="T1591"/>
      <c r="U1591"/>
      <c r="V1591"/>
      <c r="W1591" s="138"/>
      <c r="X1591" s="138"/>
      <c r="Y1591"/>
      <c r="Z1591"/>
    </row>
    <row r="1592" spans="1:26" x14ac:dyDescent="0.2">
      <c r="A1592"/>
      <c r="B1592"/>
      <c r="C1592"/>
      <c r="D1592"/>
      <c r="E1592"/>
      <c r="F1592"/>
      <c r="G1592"/>
      <c r="H1592"/>
      <c r="I1592" s="138"/>
      <c r="J1592"/>
      <c r="K1592"/>
      <c r="L1592"/>
      <c r="M1592"/>
      <c r="N1592"/>
      <c r="O1592"/>
      <c r="P1592"/>
      <c r="Q1592"/>
      <c r="R1592"/>
      <c r="S1592"/>
      <c r="T1592"/>
      <c r="U1592"/>
      <c r="V1592"/>
      <c r="W1592" s="138"/>
      <c r="X1592" s="138"/>
      <c r="Y1592"/>
      <c r="Z1592"/>
    </row>
    <row r="1593" spans="1:26" x14ac:dyDescent="0.2">
      <c r="A1593"/>
      <c r="B1593"/>
      <c r="C1593"/>
      <c r="D1593"/>
      <c r="E1593"/>
      <c r="F1593"/>
      <c r="G1593"/>
      <c r="H1593"/>
      <c r="I1593" s="138"/>
      <c r="J1593"/>
      <c r="K1593"/>
      <c r="L1593"/>
      <c r="M1593"/>
      <c r="N1593"/>
      <c r="O1593"/>
      <c r="P1593"/>
      <c r="Q1593"/>
      <c r="R1593"/>
      <c r="S1593"/>
      <c r="T1593"/>
      <c r="U1593"/>
      <c r="V1593"/>
      <c r="W1593" s="138"/>
      <c r="X1593" s="138"/>
      <c r="Y1593"/>
      <c r="Z1593"/>
    </row>
    <row r="1594" spans="1:26" x14ac:dyDescent="0.2">
      <c r="A1594"/>
      <c r="B1594"/>
      <c r="C1594"/>
      <c r="D1594"/>
      <c r="E1594"/>
      <c r="F1594"/>
      <c r="G1594"/>
      <c r="H1594"/>
      <c r="I1594" s="138"/>
      <c r="J1594"/>
      <c r="K1594"/>
      <c r="L1594"/>
      <c r="M1594"/>
      <c r="N1594"/>
      <c r="O1594"/>
      <c r="P1594"/>
      <c r="Q1594"/>
      <c r="R1594"/>
      <c r="S1594"/>
      <c r="T1594"/>
      <c r="U1594"/>
      <c r="V1594"/>
      <c r="W1594" s="138"/>
      <c r="X1594" s="138"/>
      <c r="Y1594"/>
      <c r="Z1594"/>
    </row>
    <row r="1595" spans="1:26" x14ac:dyDescent="0.2">
      <c r="A1595"/>
      <c r="B1595"/>
      <c r="C1595"/>
      <c r="D1595"/>
      <c r="E1595"/>
      <c r="F1595"/>
      <c r="G1595"/>
      <c r="H1595"/>
      <c r="I1595" s="138"/>
      <c r="J1595"/>
      <c r="K1595"/>
      <c r="L1595"/>
      <c r="M1595"/>
      <c r="N1595"/>
      <c r="O1595"/>
      <c r="P1595"/>
      <c r="Q1595"/>
      <c r="R1595"/>
      <c r="S1595"/>
      <c r="T1595"/>
      <c r="U1595"/>
      <c r="V1595"/>
      <c r="W1595" s="138"/>
      <c r="X1595" s="138"/>
      <c r="Y1595"/>
      <c r="Z1595"/>
    </row>
    <row r="1596" spans="1:26" x14ac:dyDescent="0.2">
      <c r="A1596"/>
      <c r="B1596"/>
      <c r="C1596"/>
      <c r="D1596"/>
      <c r="E1596"/>
      <c r="F1596"/>
      <c r="G1596"/>
      <c r="H1596"/>
      <c r="I1596" s="138"/>
      <c r="J1596"/>
      <c r="K1596"/>
      <c r="L1596"/>
      <c r="M1596"/>
      <c r="N1596"/>
      <c r="O1596"/>
      <c r="P1596"/>
      <c r="Q1596"/>
      <c r="R1596"/>
      <c r="S1596"/>
      <c r="T1596"/>
      <c r="U1596"/>
      <c r="V1596"/>
      <c r="W1596" s="138"/>
      <c r="X1596" s="138"/>
      <c r="Y1596"/>
      <c r="Z1596"/>
    </row>
    <row r="1597" spans="1:26" x14ac:dyDescent="0.2">
      <c r="A1597"/>
      <c r="B1597"/>
      <c r="C1597"/>
      <c r="D1597"/>
      <c r="E1597"/>
      <c r="F1597"/>
      <c r="G1597"/>
      <c r="H1597"/>
      <c r="I1597" s="138"/>
      <c r="J1597"/>
      <c r="K1597"/>
      <c r="L1597"/>
      <c r="M1597"/>
      <c r="N1597"/>
      <c r="O1597"/>
      <c r="P1597"/>
      <c r="Q1597"/>
      <c r="R1597"/>
      <c r="S1597"/>
      <c r="T1597"/>
      <c r="U1597"/>
      <c r="V1597"/>
      <c r="W1597" s="138"/>
      <c r="X1597" s="138"/>
      <c r="Y1597"/>
      <c r="Z1597"/>
    </row>
    <row r="1598" spans="1:26" x14ac:dyDescent="0.2">
      <c r="A1598"/>
      <c r="B1598"/>
      <c r="C1598"/>
      <c r="D1598"/>
      <c r="E1598"/>
      <c r="F1598"/>
      <c r="G1598"/>
      <c r="H1598"/>
      <c r="I1598" s="138"/>
      <c r="J1598"/>
      <c r="K1598"/>
      <c r="L1598"/>
      <c r="M1598"/>
      <c r="N1598"/>
      <c r="O1598"/>
      <c r="P1598"/>
      <c r="Q1598"/>
      <c r="R1598"/>
      <c r="S1598"/>
      <c r="T1598"/>
      <c r="U1598"/>
      <c r="V1598"/>
      <c r="W1598" s="138"/>
      <c r="X1598" s="138"/>
      <c r="Y1598"/>
      <c r="Z1598"/>
    </row>
    <row r="1599" spans="1:26" x14ac:dyDescent="0.2">
      <c r="A1599"/>
      <c r="B1599"/>
      <c r="C1599"/>
      <c r="D1599"/>
      <c r="E1599"/>
      <c r="F1599"/>
      <c r="G1599"/>
      <c r="H1599"/>
      <c r="I1599" s="138"/>
      <c r="J1599"/>
      <c r="K1599"/>
      <c r="L1599"/>
      <c r="M1599"/>
      <c r="N1599"/>
      <c r="O1599"/>
      <c r="P1599"/>
      <c r="Q1599"/>
      <c r="R1599"/>
      <c r="S1599"/>
      <c r="T1599"/>
      <c r="U1599"/>
      <c r="V1599"/>
      <c r="W1599" s="138"/>
      <c r="X1599" s="138"/>
      <c r="Y1599"/>
      <c r="Z1599"/>
    </row>
    <row r="1600" spans="1:26" x14ac:dyDescent="0.2">
      <c r="A1600"/>
      <c r="B1600"/>
      <c r="C1600"/>
      <c r="D1600"/>
      <c r="E1600"/>
      <c r="F1600"/>
      <c r="G1600"/>
      <c r="H1600"/>
      <c r="I1600" s="138"/>
      <c r="J1600"/>
      <c r="K1600"/>
      <c r="L1600"/>
      <c r="M1600"/>
      <c r="N1600"/>
      <c r="O1600"/>
      <c r="P1600"/>
      <c r="Q1600"/>
      <c r="R1600"/>
      <c r="S1600"/>
      <c r="T1600"/>
      <c r="U1600"/>
      <c r="V1600"/>
      <c r="W1600" s="138"/>
      <c r="X1600" s="138"/>
      <c r="Y1600"/>
      <c r="Z1600"/>
    </row>
    <row r="1601" spans="1:26" x14ac:dyDescent="0.2">
      <c r="A1601"/>
      <c r="B1601"/>
      <c r="C1601"/>
      <c r="D1601"/>
      <c r="E1601"/>
      <c r="F1601"/>
      <c r="G1601"/>
      <c r="H1601"/>
      <c r="I1601" s="138"/>
      <c r="J1601"/>
      <c r="K1601"/>
      <c r="L1601"/>
      <c r="M1601"/>
      <c r="N1601"/>
      <c r="O1601"/>
      <c r="P1601"/>
      <c r="Q1601"/>
      <c r="R1601"/>
      <c r="S1601"/>
      <c r="T1601"/>
      <c r="U1601"/>
      <c r="V1601"/>
      <c r="W1601" s="138"/>
      <c r="X1601" s="138"/>
      <c r="Y1601"/>
      <c r="Z1601"/>
    </row>
    <row r="1602" spans="1:26" x14ac:dyDescent="0.2">
      <c r="A1602"/>
      <c r="B1602"/>
      <c r="C1602"/>
      <c r="D1602"/>
      <c r="E1602"/>
      <c r="F1602"/>
      <c r="G1602"/>
      <c r="H1602"/>
      <c r="I1602" s="138"/>
      <c r="J1602"/>
      <c r="K1602"/>
      <c r="L1602"/>
      <c r="M1602"/>
      <c r="N1602"/>
      <c r="O1602"/>
      <c r="P1602"/>
      <c r="Q1602"/>
      <c r="R1602"/>
      <c r="S1602"/>
      <c r="T1602"/>
      <c r="U1602"/>
      <c r="V1602"/>
      <c r="W1602" s="138"/>
      <c r="X1602" s="138"/>
      <c r="Y1602"/>
      <c r="Z1602"/>
    </row>
    <row r="1603" spans="1:26" x14ac:dyDescent="0.2">
      <c r="A1603"/>
      <c r="B1603"/>
      <c r="C1603"/>
      <c r="D1603"/>
      <c r="E1603"/>
      <c r="F1603"/>
      <c r="G1603"/>
      <c r="H1603"/>
      <c r="I1603" s="138"/>
      <c r="J1603"/>
      <c r="K1603"/>
      <c r="L1603"/>
      <c r="M1603"/>
      <c r="N1603"/>
      <c r="O1603"/>
      <c r="P1603"/>
      <c r="Q1603"/>
      <c r="R1603"/>
      <c r="S1603"/>
      <c r="T1603"/>
      <c r="U1603"/>
      <c r="V1603"/>
      <c r="W1603" s="138"/>
      <c r="X1603" s="138"/>
      <c r="Y1603"/>
      <c r="Z1603"/>
    </row>
    <row r="1604" spans="1:26" x14ac:dyDescent="0.2">
      <c r="A1604"/>
      <c r="B1604"/>
      <c r="C1604"/>
      <c r="D1604"/>
      <c r="E1604"/>
      <c r="F1604"/>
      <c r="G1604"/>
      <c r="H1604"/>
      <c r="I1604" s="138"/>
      <c r="J1604"/>
      <c r="K1604"/>
      <c r="L1604"/>
      <c r="M1604"/>
      <c r="N1604"/>
      <c r="O1604"/>
      <c r="P1604"/>
      <c r="Q1604"/>
      <c r="R1604"/>
      <c r="S1604"/>
      <c r="T1604"/>
      <c r="U1604"/>
      <c r="V1604"/>
      <c r="W1604" s="138"/>
      <c r="X1604" s="138"/>
      <c r="Y1604"/>
      <c r="Z1604"/>
    </row>
    <row r="1605" spans="1:26" x14ac:dyDescent="0.2">
      <c r="A1605"/>
      <c r="B1605"/>
      <c r="C1605"/>
      <c r="D1605"/>
      <c r="E1605"/>
      <c r="F1605"/>
      <c r="G1605"/>
      <c r="H1605"/>
      <c r="I1605" s="138"/>
      <c r="J1605"/>
      <c r="K1605"/>
      <c r="L1605"/>
      <c r="M1605"/>
      <c r="N1605"/>
      <c r="O1605"/>
      <c r="P1605"/>
      <c r="Q1605"/>
      <c r="R1605"/>
      <c r="S1605"/>
      <c r="T1605"/>
      <c r="U1605"/>
      <c r="V1605"/>
      <c r="W1605" s="138"/>
      <c r="X1605" s="138"/>
      <c r="Y1605"/>
      <c r="Z1605"/>
    </row>
    <row r="1606" spans="1:26" x14ac:dyDescent="0.2">
      <c r="A1606"/>
      <c r="B1606"/>
      <c r="C1606"/>
      <c r="D1606"/>
      <c r="E1606"/>
      <c r="F1606"/>
      <c r="G1606"/>
      <c r="H1606"/>
      <c r="I1606" s="138"/>
      <c r="J1606"/>
      <c r="K1606"/>
      <c r="L1606"/>
      <c r="M1606"/>
      <c r="N1606"/>
      <c r="O1606"/>
      <c r="P1606"/>
      <c r="Q1606"/>
      <c r="R1606"/>
      <c r="S1606"/>
      <c r="T1606"/>
      <c r="U1606"/>
      <c r="V1606"/>
      <c r="W1606" s="138"/>
      <c r="X1606" s="138"/>
      <c r="Y1606"/>
      <c r="Z1606"/>
    </row>
    <row r="1607" spans="1:26" x14ac:dyDescent="0.2">
      <c r="A1607"/>
      <c r="B1607"/>
      <c r="C1607"/>
      <c r="D1607"/>
      <c r="E1607"/>
      <c r="F1607"/>
      <c r="G1607"/>
      <c r="H1607"/>
      <c r="I1607" s="138"/>
      <c r="J1607"/>
      <c r="K1607"/>
      <c r="L1607"/>
      <c r="M1607"/>
      <c r="N1607"/>
      <c r="O1607"/>
      <c r="P1607"/>
      <c r="Q1607"/>
      <c r="R1607"/>
      <c r="S1607"/>
      <c r="T1607"/>
      <c r="U1607"/>
      <c r="V1607"/>
      <c r="W1607" s="138"/>
      <c r="X1607" s="138"/>
      <c r="Y1607"/>
      <c r="Z1607"/>
    </row>
    <row r="1608" spans="1:26" x14ac:dyDescent="0.2">
      <c r="A1608"/>
      <c r="B1608"/>
      <c r="C1608"/>
      <c r="D1608"/>
      <c r="E1608"/>
      <c r="F1608"/>
      <c r="G1608"/>
      <c r="H1608"/>
      <c r="I1608" s="138"/>
      <c r="J1608"/>
      <c r="K1608"/>
      <c r="L1608"/>
      <c r="M1608"/>
      <c r="N1608"/>
      <c r="O1608"/>
      <c r="P1608"/>
      <c r="Q1608"/>
      <c r="R1608"/>
      <c r="S1608"/>
      <c r="T1608"/>
      <c r="U1608"/>
      <c r="V1608"/>
      <c r="W1608" s="138"/>
      <c r="X1608" s="138"/>
      <c r="Y1608"/>
      <c r="Z1608"/>
    </row>
    <row r="1609" spans="1:26" x14ac:dyDescent="0.2">
      <c r="A1609"/>
      <c r="B1609"/>
      <c r="C1609"/>
      <c r="D1609"/>
      <c r="E1609"/>
      <c r="F1609"/>
      <c r="G1609"/>
      <c r="H1609"/>
      <c r="I1609" s="138"/>
      <c r="J1609"/>
      <c r="K1609"/>
      <c r="L1609"/>
      <c r="M1609"/>
      <c r="N1609"/>
      <c r="O1609"/>
      <c r="P1609"/>
      <c r="Q1609"/>
      <c r="R1609"/>
      <c r="S1609"/>
      <c r="T1609"/>
      <c r="U1609"/>
      <c r="V1609"/>
      <c r="W1609" s="138"/>
      <c r="X1609" s="138"/>
      <c r="Y1609"/>
      <c r="Z1609"/>
    </row>
    <row r="1610" spans="1:26" x14ac:dyDescent="0.2">
      <c r="A1610"/>
      <c r="B1610"/>
      <c r="C1610"/>
      <c r="D1610"/>
      <c r="E1610"/>
      <c r="F1610"/>
      <c r="G1610"/>
      <c r="H1610"/>
      <c r="I1610" s="138"/>
      <c r="J1610"/>
      <c r="K1610"/>
      <c r="L1610"/>
      <c r="M1610"/>
      <c r="N1610"/>
      <c r="O1610"/>
      <c r="P1610"/>
      <c r="Q1610"/>
      <c r="R1610"/>
      <c r="S1610"/>
      <c r="T1610"/>
      <c r="U1610"/>
      <c r="V1610"/>
      <c r="W1610" s="138"/>
      <c r="X1610" s="138"/>
      <c r="Y1610"/>
      <c r="Z1610"/>
    </row>
    <row r="1611" spans="1:26" x14ac:dyDescent="0.2">
      <c r="A1611"/>
      <c r="B1611"/>
      <c r="C1611"/>
      <c r="D1611"/>
      <c r="E1611"/>
      <c r="F1611"/>
      <c r="G1611"/>
      <c r="H1611"/>
      <c r="I1611" s="138"/>
      <c r="J1611"/>
      <c r="K1611"/>
      <c r="L1611"/>
      <c r="M1611"/>
      <c r="N1611"/>
      <c r="O1611"/>
      <c r="P1611"/>
      <c r="Q1611"/>
      <c r="R1611"/>
      <c r="S1611"/>
      <c r="T1611"/>
      <c r="U1611"/>
      <c r="V1611"/>
      <c r="W1611" s="138"/>
      <c r="X1611" s="138"/>
      <c r="Y1611"/>
      <c r="Z1611"/>
    </row>
    <row r="1612" spans="1:26" x14ac:dyDescent="0.2">
      <c r="A1612"/>
      <c r="B1612"/>
      <c r="C1612"/>
      <c r="D1612"/>
      <c r="E1612"/>
      <c r="F1612"/>
      <c r="G1612"/>
      <c r="H1612"/>
      <c r="I1612" s="138"/>
      <c r="J1612"/>
      <c r="K1612"/>
      <c r="L1612"/>
      <c r="M1612"/>
      <c r="N1612"/>
      <c r="O1612"/>
      <c r="P1612"/>
      <c r="Q1612"/>
      <c r="R1612"/>
      <c r="S1612"/>
      <c r="T1612"/>
      <c r="U1612"/>
      <c r="V1612"/>
      <c r="W1612" s="138"/>
      <c r="X1612" s="138"/>
      <c r="Y1612"/>
      <c r="Z1612"/>
    </row>
    <row r="1613" spans="1:26" x14ac:dyDescent="0.2">
      <c r="A1613"/>
      <c r="B1613"/>
      <c r="C1613"/>
      <c r="D1613"/>
      <c r="E1613"/>
      <c r="F1613"/>
      <c r="G1613"/>
      <c r="H1613"/>
      <c r="I1613" s="138"/>
      <c r="J1613"/>
      <c r="K1613"/>
      <c r="L1613"/>
      <c r="M1613"/>
      <c r="N1613"/>
      <c r="O1613"/>
      <c r="P1613"/>
      <c r="Q1613"/>
      <c r="R1613"/>
      <c r="S1613"/>
      <c r="T1613"/>
      <c r="U1613"/>
      <c r="V1613"/>
      <c r="W1613" s="138"/>
      <c r="X1613" s="138"/>
      <c r="Y1613"/>
      <c r="Z1613"/>
    </row>
    <row r="1614" spans="1:26" x14ac:dyDescent="0.2">
      <c r="A1614"/>
      <c r="B1614"/>
      <c r="C1614"/>
      <c r="D1614"/>
      <c r="E1614"/>
      <c r="F1614"/>
      <c r="G1614"/>
      <c r="H1614"/>
      <c r="I1614" s="138"/>
      <c r="J1614"/>
      <c r="K1614"/>
      <c r="L1614"/>
      <c r="M1614"/>
      <c r="N1614"/>
      <c r="O1614"/>
      <c r="P1614"/>
      <c r="Q1614"/>
      <c r="R1614"/>
      <c r="S1614"/>
      <c r="T1614"/>
      <c r="U1614"/>
      <c r="V1614"/>
      <c r="W1614" s="138"/>
      <c r="X1614" s="138"/>
      <c r="Y1614"/>
      <c r="Z1614"/>
    </row>
    <row r="1615" spans="1:26" x14ac:dyDescent="0.2">
      <c r="A1615"/>
      <c r="B1615"/>
      <c r="C1615"/>
      <c r="D1615"/>
      <c r="E1615"/>
      <c r="F1615"/>
      <c r="G1615"/>
      <c r="H1615"/>
      <c r="I1615" s="138"/>
      <c r="J1615"/>
      <c r="K1615"/>
      <c r="L1615"/>
      <c r="M1615"/>
      <c r="N1615"/>
      <c r="O1615"/>
      <c r="P1615"/>
      <c r="Q1615"/>
      <c r="R1615"/>
      <c r="S1615"/>
      <c r="T1615"/>
      <c r="U1615"/>
      <c r="V1615"/>
      <c r="W1615" s="138"/>
      <c r="X1615" s="138"/>
      <c r="Y1615"/>
      <c r="Z1615"/>
    </row>
    <row r="1616" spans="1:26" x14ac:dyDescent="0.2">
      <c r="A1616"/>
      <c r="B1616"/>
      <c r="C1616"/>
      <c r="D1616"/>
      <c r="E1616"/>
      <c r="F1616"/>
      <c r="G1616"/>
      <c r="H1616"/>
      <c r="I1616" s="138"/>
      <c r="J1616"/>
      <c r="K1616"/>
      <c r="L1616"/>
      <c r="M1616"/>
      <c r="N1616"/>
      <c r="O1616"/>
      <c r="P1616"/>
      <c r="Q1616"/>
      <c r="R1616"/>
      <c r="S1616"/>
      <c r="T1616"/>
      <c r="U1616"/>
      <c r="V1616"/>
      <c r="W1616" s="138"/>
      <c r="X1616" s="138"/>
      <c r="Y1616"/>
      <c r="Z1616"/>
    </row>
    <row r="1617" spans="1:26" x14ac:dyDescent="0.2">
      <c r="A1617"/>
      <c r="B1617"/>
      <c r="C1617"/>
      <c r="D1617"/>
      <c r="E1617"/>
      <c r="F1617"/>
      <c r="G1617"/>
      <c r="H1617"/>
      <c r="I1617" s="138"/>
      <c r="J1617"/>
      <c r="K1617"/>
      <c r="L1617"/>
      <c r="M1617"/>
      <c r="N1617"/>
      <c r="O1617"/>
      <c r="P1617"/>
      <c r="Q1617"/>
      <c r="R1617"/>
      <c r="S1617"/>
      <c r="T1617"/>
      <c r="U1617"/>
      <c r="V1617"/>
      <c r="W1617" s="138"/>
      <c r="X1617" s="138"/>
      <c r="Y1617"/>
      <c r="Z1617"/>
    </row>
    <row r="1618" spans="1:26" x14ac:dyDescent="0.2">
      <c r="A1618"/>
      <c r="B1618"/>
      <c r="C1618"/>
      <c r="D1618"/>
      <c r="E1618"/>
      <c r="F1618"/>
      <c r="G1618"/>
      <c r="H1618"/>
      <c r="I1618" s="138"/>
      <c r="J1618"/>
      <c r="K1618"/>
      <c r="L1618"/>
      <c r="M1618"/>
      <c r="N1618"/>
      <c r="O1618"/>
      <c r="P1618"/>
      <c r="Q1618"/>
      <c r="R1618"/>
      <c r="S1618"/>
      <c r="T1618"/>
      <c r="U1618"/>
      <c r="V1618"/>
      <c r="W1618" s="138"/>
      <c r="X1618" s="138"/>
      <c r="Y1618"/>
      <c r="Z1618"/>
    </row>
    <row r="1619" spans="1:26" x14ac:dyDescent="0.2">
      <c r="A1619"/>
      <c r="B1619"/>
      <c r="C1619"/>
      <c r="D1619"/>
      <c r="E1619"/>
      <c r="F1619"/>
      <c r="G1619"/>
      <c r="H1619"/>
      <c r="I1619" s="138"/>
      <c r="J1619"/>
      <c r="K1619"/>
      <c r="L1619"/>
      <c r="M1619"/>
      <c r="N1619"/>
      <c r="O1619"/>
      <c r="P1619"/>
      <c r="Q1619"/>
      <c r="R1619"/>
      <c r="S1619"/>
      <c r="T1619"/>
      <c r="U1619"/>
      <c r="V1619"/>
      <c r="W1619" s="138"/>
      <c r="X1619" s="138"/>
      <c r="Y1619"/>
      <c r="Z1619"/>
    </row>
    <row r="1620" spans="1:26" x14ac:dyDescent="0.2">
      <c r="A1620"/>
      <c r="B1620"/>
      <c r="C1620"/>
      <c r="D1620"/>
      <c r="E1620"/>
      <c r="F1620"/>
      <c r="G1620"/>
      <c r="H1620"/>
      <c r="I1620" s="138"/>
      <c r="J1620"/>
      <c r="K1620"/>
      <c r="L1620"/>
      <c r="M1620"/>
      <c r="N1620"/>
      <c r="O1620"/>
      <c r="P1620"/>
      <c r="Q1620"/>
      <c r="R1620"/>
      <c r="S1620"/>
      <c r="T1620"/>
      <c r="U1620"/>
      <c r="V1620"/>
      <c r="W1620" s="138"/>
      <c r="X1620" s="138"/>
      <c r="Y1620"/>
      <c r="Z1620"/>
    </row>
    <row r="1621" spans="1:26" x14ac:dyDescent="0.2">
      <c r="A1621"/>
      <c r="B1621"/>
      <c r="C1621"/>
      <c r="D1621"/>
      <c r="E1621"/>
      <c r="F1621"/>
      <c r="G1621"/>
      <c r="H1621"/>
      <c r="I1621" s="138"/>
      <c r="J1621"/>
      <c r="K1621"/>
      <c r="L1621"/>
      <c r="M1621"/>
      <c r="N1621"/>
      <c r="O1621"/>
      <c r="P1621"/>
      <c r="Q1621"/>
      <c r="R1621"/>
      <c r="S1621"/>
      <c r="T1621"/>
      <c r="U1621"/>
      <c r="V1621"/>
      <c r="W1621" s="138"/>
      <c r="X1621" s="138"/>
      <c r="Y1621"/>
      <c r="Z1621"/>
    </row>
    <row r="1622" spans="1:26" x14ac:dyDescent="0.2">
      <c r="A1622"/>
      <c r="B1622"/>
      <c r="C1622"/>
      <c r="D1622"/>
      <c r="E1622"/>
      <c r="F1622"/>
      <c r="G1622"/>
      <c r="H1622"/>
      <c r="I1622" s="138"/>
      <c r="J1622"/>
      <c r="K1622"/>
      <c r="L1622"/>
      <c r="M1622"/>
      <c r="N1622"/>
      <c r="O1622"/>
      <c r="P1622"/>
      <c r="Q1622"/>
      <c r="R1622"/>
      <c r="S1622"/>
      <c r="T1622"/>
      <c r="U1622"/>
      <c r="V1622"/>
      <c r="W1622" s="138"/>
      <c r="X1622" s="138"/>
      <c r="Y1622"/>
      <c r="Z1622"/>
    </row>
    <row r="1623" spans="1:26" x14ac:dyDescent="0.2">
      <c r="A1623"/>
      <c r="B1623"/>
      <c r="C1623"/>
      <c r="D1623"/>
      <c r="E1623"/>
      <c r="F1623"/>
      <c r="G1623"/>
      <c r="H1623"/>
      <c r="I1623" s="138"/>
      <c r="J1623"/>
      <c r="K1623"/>
      <c r="L1623"/>
      <c r="M1623"/>
      <c r="N1623"/>
      <c r="O1623"/>
      <c r="P1623"/>
      <c r="Q1623"/>
      <c r="R1623"/>
      <c r="S1623"/>
      <c r="T1623"/>
      <c r="U1623"/>
      <c r="V1623"/>
      <c r="W1623" s="138"/>
      <c r="X1623" s="138"/>
      <c r="Y1623"/>
      <c r="Z1623"/>
    </row>
    <row r="1624" spans="1:26" x14ac:dyDescent="0.2">
      <c r="A1624"/>
      <c r="B1624"/>
      <c r="C1624"/>
      <c r="D1624"/>
      <c r="E1624"/>
      <c r="F1624"/>
      <c r="G1624"/>
      <c r="H1624"/>
      <c r="I1624" s="138"/>
      <c r="J1624"/>
      <c r="K1624"/>
      <c r="L1624"/>
      <c r="M1624"/>
      <c r="N1624"/>
      <c r="O1624"/>
      <c r="P1624"/>
      <c r="Q1624"/>
      <c r="R1624"/>
      <c r="S1624"/>
      <c r="T1624"/>
      <c r="U1624"/>
      <c r="V1624"/>
      <c r="W1624" s="138"/>
      <c r="X1624" s="138"/>
      <c r="Y1624"/>
      <c r="Z1624"/>
    </row>
    <row r="1625" spans="1:26" x14ac:dyDescent="0.2">
      <c r="A1625"/>
      <c r="B1625"/>
      <c r="C1625"/>
      <c r="D1625"/>
      <c r="E1625"/>
      <c r="F1625"/>
      <c r="G1625"/>
      <c r="H1625"/>
      <c r="I1625" s="138"/>
      <c r="J1625"/>
      <c r="K1625"/>
      <c r="L1625"/>
      <c r="M1625"/>
      <c r="N1625"/>
      <c r="O1625"/>
      <c r="P1625"/>
      <c r="Q1625"/>
      <c r="R1625"/>
      <c r="S1625"/>
      <c r="T1625"/>
      <c r="U1625"/>
      <c r="V1625"/>
      <c r="W1625" s="138"/>
      <c r="X1625" s="138"/>
      <c r="Y1625"/>
      <c r="Z1625"/>
    </row>
    <row r="1626" spans="1:26" x14ac:dyDescent="0.2">
      <c r="A1626"/>
      <c r="B1626"/>
      <c r="C1626"/>
      <c r="D1626"/>
      <c r="E1626"/>
      <c r="F1626"/>
      <c r="G1626"/>
      <c r="H1626"/>
      <c r="I1626" s="138"/>
      <c r="J1626"/>
      <c r="K1626"/>
      <c r="L1626"/>
      <c r="M1626"/>
      <c r="N1626"/>
      <c r="O1626"/>
      <c r="P1626"/>
      <c r="Q1626"/>
      <c r="R1626"/>
      <c r="S1626"/>
      <c r="T1626"/>
      <c r="U1626"/>
      <c r="V1626"/>
      <c r="W1626" s="138"/>
      <c r="X1626" s="138"/>
      <c r="Y1626"/>
      <c r="Z1626"/>
    </row>
    <row r="1627" spans="1:26" x14ac:dyDescent="0.2">
      <c r="A1627"/>
      <c r="B1627"/>
      <c r="C1627"/>
      <c r="D1627"/>
      <c r="E1627"/>
      <c r="F1627"/>
      <c r="G1627"/>
      <c r="H1627"/>
      <c r="I1627" s="138"/>
      <c r="J1627"/>
      <c r="K1627"/>
      <c r="L1627"/>
      <c r="M1627"/>
      <c r="N1627"/>
      <c r="O1627"/>
      <c r="P1627"/>
      <c r="Q1627"/>
      <c r="R1627"/>
      <c r="S1627"/>
      <c r="T1627"/>
      <c r="U1627"/>
      <c r="V1627"/>
      <c r="W1627" s="138"/>
      <c r="X1627" s="138"/>
      <c r="Y1627"/>
      <c r="Z1627"/>
    </row>
    <row r="1628" spans="1:26" x14ac:dyDescent="0.2">
      <c r="A1628"/>
      <c r="B1628"/>
      <c r="C1628"/>
      <c r="D1628"/>
      <c r="E1628"/>
      <c r="F1628"/>
      <c r="G1628"/>
      <c r="H1628"/>
      <c r="I1628" s="138"/>
      <c r="J1628"/>
      <c r="K1628"/>
      <c r="L1628"/>
      <c r="M1628"/>
      <c r="N1628"/>
      <c r="O1628"/>
      <c r="P1628"/>
      <c r="Q1628"/>
      <c r="R1628"/>
      <c r="S1628"/>
      <c r="T1628"/>
      <c r="U1628"/>
      <c r="V1628"/>
      <c r="W1628" s="138"/>
      <c r="X1628" s="138"/>
      <c r="Y1628"/>
      <c r="Z1628"/>
    </row>
    <row r="1629" spans="1:26" x14ac:dyDescent="0.2">
      <c r="A1629"/>
      <c r="B1629"/>
      <c r="C1629"/>
      <c r="D1629"/>
      <c r="E1629"/>
      <c r="F1629"/>
      <c r="G1629"/>
      <c r="H1629"/>
      <c r="I1629" s="138"/>
      <c r="J1629"/>
      <c r="K1629"/>
      <c r="L1629"/>
      <c r="M1629"/>
      <c r="N1629"/>
      <c r="O1629"/>
      <c r="P1629"/>
      <c r="Q1629"/>
      <c r="R1629"/>
      <c r="S1629"/>
      <c r="T1629"/>
      <c r="U1629"/>
      <c r="V1629"/>
      <c r="W1629" s="138"/>
      <c r="X1629" s="138"/>
      <c r="Y1629"/>
      <c r="Z1629"/>
    </row>
    <row r="1630" spans="1:26" x14ac:dyDescent="0.2">
      <c r="A1630"/>
      <c r="B1630"/>
      <c r="C1630"/>
      <c r="D1630"/>
      <c r="E1630"/>
      <c r="F1630"/>
      <c r="G1630"/>
      <c r="H1630"/>
      <c r="I1630" s="138"/>
      <c r="J1630"/>
      <c r="K1630"/>
      <c r="L1630"/>
      <c r="M1630"/>
      <c r="N1630"/>
      <c r="O1630"/>
      <c r="P1630"/>
      <c r="Q1630"/>
      <c r="R1630"/>
      <c r="S1630"/>
      <c r="T1630"/>
      <c r="U1630"/>
      <c r="V1630"/>
      <c r="W1630" s="138"/>
      <c r="X1630" s="138"/>
      <c r="Y1630"/>
      <c r="Z1630"/>
    </row>
    <row r="1631" spans="1:26" x14ac:dyDescent="0.2">
      <c r="A1631"/>
      <c r="B1631"/>
      <c r="C1631"/>
      <c r="D1631"/>
      <c r="E1631"/>
      <c r="F1631"/>
      <c r="G1631"/>
      <c r="H1631"/>
      <c r="I1631" s="138"/>
      <c r="J1631"/>
      <c r="K1631"/>
      <c r="L1631"/>
      <c r="M1631"/>
      <c r="N1631"/>
      <c r="O1631"/>
      <c r="P1631"/>
      <c r="Q1631"/>
      <c r="R1631"/>
      <c r="S1631"/>
      <c r="T1631"/>
      <c r="U1631"/>
      <c r="V1631"/>
      <c r="W1631" s="138"/>
      <c r="X1631" s="138"/>
      <c r="Y1631"/>
      <c r="Z1631"/>
    </row>
    <row r="1632" spans="1:26" x14ac:dyDescent="0.2">
      <c r="A1632"/>
      <c r="B1632"/>
      <c r="C1632"/>
      <c r="D1632"/>
      <c r="E1632"/>
      <c r="F1632"/>
      <c r="G1632"/>
      <c r="H1632"/>
      <c r="I1632" s="138"/>
      <c r="J1632"/>
      <c r="K1632"/>
      <c r="L1632"/>
      <c r="M1632"/>
      <c r="N1632"/>
      <c r="O1632"/>
      <c r="P1632"/>
      <c r="Q1632"/>
      <c r="R1632"/>
      <c r="S1632"/>
      <c r="T1632"/>
      <c r="U1632"/>
      <c r="V1632"/>
      <c r="W1632" s="138"/>
      <c r="X1632" s="138"/>
      <c r="Y1632"/>
      <c r="Z1632"/>
    </row>
    <row r="1633" spans="1:26" x14ac:dyDescent="0.2">
      <c r="A1633"/>
      <c r="B1633"/>
      <c r="C1633"/>
      <c r="D1633"/>
      <c r="E1633"/>
      <c r="F1633"/>
      <c r="G1633"/>
      <c r="H1633"/>
      <c r="I1633" s="138"/>
      <c r="J1633"/>
      <c r="K1633"/>
      <c r="L1633"/>
      <c r="M1633"/>
      <c r="N1633"/>
      <c r="O1633"/>
      <c r="P1633"/>
      <c r="Q1633"/>
      <c r="R1633"/>
      <c r="S1633"/>
      <c r="T1633"/>
      <c r="U1633"/>
      <c r="V1633"/>
      <c r="W1633" s="138"/>
      <c r="X1633" s="138"/>
      <c r="Y1633"/>
      <c r="Z1633"/>
    </row>
    <row r="1634" spans="1:26" x14ac:dyDescent="0.2">
      <c r="A1634"/>
      <c r="B1634"/>
      <c r="C1634"/>
      <c r="D1634"/>
      <c r="E1634"/>
      <c r="F1634"/>
      <c r="G1634"/>
      <c r="H1634"/>
      <c r="I1634" s="138"/>
      <c r="J1634"/>
      <c r="K1634"/>
      <c r="L1634"/>
      <c r="M1634"/>
      <c r="N1634"/>
      <c r="O1634"/>
      <c r="P1634"/>
      <c r="Q1634"/>
      <c r="R1634"/>
      <c r="S1634"/>
      <c r="T1634"/>
      <c r="U1634"/>
      <c r="V1634"/>
      <c r="W1634" s="138"/>
      <c r="X1634" s="138"/>
      <c r="Y1634"/>
      <c r="Z1634"/>
    </row>
    <row r="1635" spans="1:26" x14ac:dyDescent="0.2">
      <c r="A1635"/>
      <c r="B1635"/>
      <c r="C1635"/>
      <c r="D1635"/>
      <c r="E1635"/>
      <c r="F1635"/>
      <c r="G1635"/>
      <c r="H1635"/>
      <c r="I1635" s="138"/>
      <c r="J1635"/>
      <c r="K1635"/>
      <c r="L1635"/>
      <c r="M1635"/>
      <c r="N1635"/>
      <c r="O1635"/>
      <c r="P1635"/>
      <c r="Q1635"/>
      <c r="R1635"/>
      <c r="S1635"/>
      <c r="T1635"/>
      <c r="U1635"/>
      <c r="V1635"/>
      <c r="W1635" s="138"/>
      <c r="X1635" s="138"/>
      <c r="Y1635"/>
      <c r="Z1635"/>
    </row>
    <row r="1636" spans="1:26" x14ac:dyDescent="0.2">
      <c r="A1636"/>
      <c r="B1636"/>
      <c r="C1636"/>
      <c r="D1636"/>
      <c r="E1636"/>
      <c r="F1636"/>
      <c r="G1636"/>
      <c r="H1636"/>
      <c r="I1636" s="138"/>
      <c r="J1636"/>
      <c r="K1636"/>
      <c r="L1636"/>
      <c r="M1636"/>
      <c r="N1636"/>
      <c r="O1636"/>
      <c r="P1636"/>
      <c r="Q1636"/>
      <c r="R1636"/>
      <c r="S1636"/>
      <c r="T1636"/>
      <c r="U1636"/>
      <c r="V1636"/>
      <c r="W1636" s="138"/>
      <c r="X1636" s="138"/>
      <c r="Y1636"/>
      <c r="Z1636"/>
    </row>
    <row r="1637" spans="1:26" x14ac:dyDescent="0.2">
      <c r="A1637"/>
      <c r="B1637"/>
      <c r="C1637"/>
      <c r="D1637"/>
      <c r="E1637"/>
      <c r="F1637"/>
      <c r="G1637"/>
      <c r="H1637"/>
      <c r="I1637" s="138"/>
      <c r="J1637"/>
      <c r="K1637"/>
      <c r="L1637"/>
      <c r="M1637"/>
      <c r="N1637"/>
      <c r="O1637"/>
      <c r="P1637"/>
      <c r="Q1637"/>
      <c r="R1637"/>
      <c r="S1637"/>
      <c r="T1637"/>
      <c r="U1637"/>
      <c r="V1637"/>
      <c r="W1637" s="138"/>
      <c r="X1637" s="138"/>
      <c r="Y1637"/>
      <c r="Z1637"/>
    </row>
    <row r="1638" spans="1:26" x14ac:dyDescent="0.2">
      <c r="A1638"/>
      <c r="B1638"/>
      <c r="C1638"/>
      <c r="D1638"/>
      <c r="E1638"/>
      <c r="F1638"/>
      <c r="G1638"/>
      <c r="H1638"/>
      <c r="I1638" s="138"/>
      <c r="J1638"/>
      <c r="K1638"/>
      <c r="L1638"/>
      <c r="M1638"/>
      <c r="N1638"/>
      <c r="O1638"/>
      <c r="P1638"/>
      <c r="Q1638"/>
      <c r="R1638"/>
      <c r="S1638"/>
      <c r="T1638"/>
      <c r="U1638"/>
      <c r="V1638"/>
      <c r="W1638" s="138"/>
      <c r="X1638" s="138"/>
      <c r="Y1638"/>
      <c r="Z1638"/>
    </row>
    <row r="1639" spans="1:26" x14ac:dyDescent="0.2">
      <c r="A1639"/>
      <c r="B1639"/>
      <c r="C1639"/>
      <c r="D1639"/>
      <c r="E1639"/>
      <c r="F1639"/>
      <c r="G1639"/>
      <c r="H1639"/>
      <c r="I1639" s="138"/>
      <c r="J1639"/>
      <c r="K1639"/>
      <c r="L1639"/>
      <c r="M1639"/>
      <c r="N1639"/>
      <c r="O1639"/>
      <c r="P1639"/>
      <c r="Q1639"/>
      <c r="R1639"/>
      <c r="S1639"/>
      <c r="T1639"/>
      <c r="U1639"/>
      <c r="V1639"/>
      <c r="W1639" s="138"/>
      <c r="X1639" s="138"/>
      <c r="Y1639"/>
      <c r="Z1639"/>
    </row>
    <row r="1640" spans="1:26" x14ac:dyDescent="0.2">
      <c r="A1640"/>
      <c r="B1640"/>
      <c r="C1640"/>
      <c r="D1640"/>
      <c r="E1640"/>
      <c r="F1640"/>
      <c r="G1640"/>
      <c r="H1640"/>
      <c r="I1640" s="138"/>
      <c r="J1640"/>
      <c r="K1640"/>
      <c r="L1640"/>
      <c r="M1640"/>
      <c r="N1640"/>
      <c r="O1640"/>
      <c r="P1640"/>
      <c r="Q1640"/>
      <c r="R1640"/>
      <c r="S1640"/>
      <c r="T1640"/>
      <c r="U1640"/>
      <c r="V1640"/>
      <c r="W1640" s="138"/>
      <c r="X1640" s="138"/>
      <c r="Y1640"/>
      <c r="Z1640"/>
    </row>
    <row r="1641" spans="1:26" x14ac:dyDescent="0.2">
      <c r="A1641"/>
      <c r="B1641"/>
      <c r="C1641"/>
      <c r="D1641"/>
      <c r="E1641"/>
      <c r="F1641"/>
      <c r="G1641"/>
      <c r="H1641"/>
      <c r="I1641" s="138"/>
      <c r="J1641"/>
      <c r="K1641"/>
      <c r="L1641"/>
      <c r="M1641"/>
      <c r="N1641"/>
      <c r="O1641"/>
      <c r="P1641"/>
      <c r="Q1641"/>
      <c r="R1641"/>
      <c r="S1641"/>
      <c r="T1641"/>
      <c r="U1641"/>
      <c r="V1641"/>
      <c r="W1641" s="138"/>
      <c r="X1641" s="138"/>
      <c r="Y1641"/>
      <c r="Z1641"/>
    </row>
    <row r="1642" spans="1:26" x14ac:dyDescent="0.2">
      <c r="A1642"/>
      <c r="B1642"/>
      <c r="C1642"/>
      <c r="D1642"/>
      <c r="E1642"/>
      <c r="F1642"/>
      <c r="G1642"/>
      <c r="H1642"/>
      <c r="I1642" s="138"/>
      <c r="J1642"/>
      <c r="K1642"/>
      <c r="L1642"/>
      <c r="M1642"/>
      <c r="N1642"/>
      <c r="O1642"/>
      <c r="P1642"/>
      <c r="Q1642"/>
      <c r="R1642"/>
      <c r="S1642"/>
      <c r="T1642"/>
      <c r="U1642"/>
      <c r="V1642"/>
      <c r="W1642" s="138"/>
      <c r="X1642" s="138"/>
      <c r="Y1642"/>
      <c r="Z1642"/>
    </row>
    <row r="1643" spans="1:26" x14ac:dyDescent="0.2">
      <c r="A1643"/>
      <c r="B1643"/>
      <c r="C1643"/>
      <c r="D1643"/>
      <c r="E1643"/>
      <c r="F1643"/>
      <c r="G1643"/>
      <c r="H1643"/>
      <c r="I1643" s="138"/>
      <c r="J1643"/>
      <c r="K1643"/>
      <c r="L1643"/>
      <c r="M1643"/>
      <c r="N1643"/>
      <c r="O1643"/>
      <c r="P1643"/>
      <c r="Q1643"/>
      <c r="R1643"/>
      <c r="S1643"/>
      <c r="T1643"/>
      <c r="U1643"/>
      <c r="V1643"/>
      <c r="W1643" s="138"/>
      <c r="X1643" s="138"/>
      <c r="Y1643"/>
      <c r="Z1643"/>
    </row>
    <row r="1644" spans="1:26" x14ac:dyDescent="0.2">
      <c r="A1644"/>
      <c r="B1644"/>
      <c r="C1644"/>
      <c r="D1644"/>
      <c r="E1644"/>
      <c r="F1644"/>
      <c r="G1644"/>
      <c r="H1644"/>
      <c r="I1644" s="138"/>
      <c r="J1644"/>
      <c r="K1644"/>
      <c r="L1644"/>
      <c r="M1644"/>
      <c r="N1644"/>
      <c r="O1644"/>
      <c r="P1644"/>
      <c r="Q1644"/>
      <c r="R1644"/>
      <c r="S1644"/>
      <c r="T1644"/>
      <c r="U1644"/>
      <c r="V1644"/>
      <c r="W1644" s="138"/>
      <c r="X1644" s="138"/>
      <c r="Y1644"/>
      <c r="Z1644"/>
    </row>
    <row r="1645" spans="1:26" x14ac:dyDescent="0.2">
      <c r="A1645"/>
      <c r="B1645"/>
      <c r="C1645"/>
      <c r="D1645"/>
      <c r="E1645"/>
      <c r="F1645"/>
      <c r="G1645"/>
      <c r="H1645"/>
      <c r="I1645" s="138"/>
      <c r="J1645"/>
      <c r="K1645"/>
      <c r="L1645"/>
      <c r="M1645"/>
      <c r="N1645"/>
      <c r="O1645"/>
      <c r="P1645"/>
      <c r="Q1645"/>
      <c r="R1645"/>
      <c r="S1645"/>
      <c r="T1645"/>
      <c r="U1645"/>
      <c r="V1645"/>
      <c r="W1645" s="138"/>
      <c r="X1645" s="138"/>
      <c r="Y1645"/>
      <c r="Z1645"/>
    </row>
    <row r="1646" spans="1:26" x14ac:dyDescent="0.2">
      <c r="A1646"/>
      <c r="B1646"/>
      <c r="C1646"/>
      <c r="D1646"/>
      <c r="E1646"/>
      <c r="F1646"/>
      <c r="G1646"/>
      <c r="H1646"/>
      <c r="I1646" s="138"/>
      <c r="J1646"/>
      <c r="K1646"/>
      <c r="L1646"/>
      <c r="M1646"/>
      <c r="N1646"/>
      <c r="O1646"/>
      <c r="P1646"/>
      <c r="Q1646"/>
      <c r="R1646"/>
      <c r="S1646"/>
      <c r="T1646"/>
      <c r="U1646"/>
      <c r="V1646"/>
      <c r="W1646" s="138"/>
      <c r="X1646" s="138"/>
      <c r="Y1646"/>
      <c r="Z1646"/>
    </row>
    <row r="1647" spans="1:26" x14ac:dyDescent="0.2">
      <c r="A1647"/>
      <c r="B1647"/>
      <c r="C1647"/>
      <c r="D1647"/>
      <c r="E1647"/>
      <c r="F1647"/>
      <c r="G1647"/>
      <c r="H1647"/>
      <c r="I1647" s="138"/>
      <c r="J1647"/>
      <c r="K1647"/>
      <c r="L1647"/>
      <c r="M1647"/>
      <c r="N1647"/>
      <c r="O1647"/>
      <c r="P1647"/>
      <c r="Q1647"/>
      <c r="R1647"/>
      <c r="S1647"/>
      <c r="T1647"/>
      <c r="U1647"/>
      <c r="V1647"/>
      <c r="W1647" s="138"/>
      <c r="X1647" s="138"/>
      <c r="Y1647"/>
      <c r="Z1647"/>
    </row>
    <row r="1648" spans="1:26" x14ac:dyDescent="0.2">
      <c r="A1648"/>
      <c r="B1648"/>
      <c r="C1648"/>
      <c r="D1648"/>
      <c r="E1648"/>
      <c r="F1648"/>
      <c r="G1648"/>
      <c r="H1648"/>
      <c r="I1648" s="138"/>
      <c r="J1648"/>
      <c r="K1648"/>
      <c r="L1648"/>
      <c r="M1648"/>
      <c r="N1648"/>
      <c r="O1648"/>
      <c r="P1648"/>
      <c r="Q1648"/>
      <c r="R1648"/>
      <c r="S1648"/>
      <c r="T1648"/>
      <c r="U1648"/>
      <c r="V1648"/>
      <c r="W1648" s="138"/>
      <c r="X1648" s="138"/>
      <c r="Y1648"/>
      <c r="Z1648"/>
    </row>
    <row r="1649" spans="1:26" x14ac:dyDescent="0.2">
      <c r="A1649"/>
      <c r="B1649"/>
      <c r="C1649"/>
      <c r="D1649"/>
      <c r="E1649"/>
      <c r="F1649"/>
      <c r="G1649"/>
      <c r="H1649"/>
      <c r="I1649" s="138"/>
      <c r="J1649"/>
      <c r="K1649"/>
      <c r="L1649"/>
      <c r="M1649"/>
      <c r="N1649"/>
      <c r="O1649"/>
      <c r="P1649"/>
      <c r="Q1649"/>
      <c r="R1649"/>
      <c r="S1649"/>
      <c r="T1649"/>
      <c r="U1649"/>
      <c r="V1649"/>
      <c r="W1649" s="138"/>
      <c r="X1649" s="138"/>
      <c r="Y1649"/>
      <c r="Z1649"/>
    </row>
    <row r="1650" spans="1:26" x14ac:dyDescent="0.2">
      <c r="A1650"/>
      <c r="B1650"/>
      <c r="C1650"/>
      <c r="D1650"/>
      <c r="E1650"/>
      <c r="F1650"/>
      <c r="G1650"/>
      <c r="H1650"/>
      <c r="I1650" s="138"/>
      <c r="J1650"/>
      <c r="K1650"/>
      <c r="L1650"/>
      <c r="M1650"/>
      <c r="N1650"/>
      <c r="O1650"/>
      <c r="P1650"/>
      <c r="Q1650"/>
      <c r="R1650"/>
      <c r="S1650"/>
      <c r="T1650"/>
      <c r="U1650"/>
      <c r="V1650"/>
      <c r="W1650" s="138"/>
      <c r="X1650" s="138"/>
      <c r="Y1650"/>
      <c r="Z1650"/>
    </row>
    <row r="1651" spans="1:26" x14ac:dyDescent="0.2">
      <c r="A1651"/>
      <c r="B1651"/>
      <c r="C1651"/>
      <c r="D1651"/>
      <c r="E1651"/>
      <c r="F1651"/>
      <c r="G1651"/>
      <c r="H1651"/>
      <c r="I1651" s="138"/>
      <c r="J1651"/>
      <c r="K1651"/>
      <c r="L1651"/>
      <c r="M1651"/>
      <c r="N1651"/>
      <c r="O1651"/>
      <c r="P1651"/>
      <c r="Q1651"/>
      <c r="R1651"/>
      <c r="S1651"/>
      <c r="T1651"/>
      <c r="U1651"/>
      <c r="V1651"/>
      <c r="W1651" s="138"/>
      <c r="X1651" s="138"/>
      <c r="Y1651"/>
      <c r="Z1651"/>
    </row>
    <row r="1652" spans="1:26" x14ac:dyDescent="0.2">
      <c r="A1652"/>
      <c r="B1652"/>
      <c r="C1652"/>
      <c r="D1652"/>
      <c r="E1652"/>
      <c r="F1652"/>
      <c r="G1652"/>
      <c r="H1652"/>
      <c r="I1652" s="138"/>
      <c r="J1652"/>
      <c r="K1652"/>
      <c r="L1652"/>
      <c r="M1652"/>
      <c r="N1652"/>
      <c r="O1652"/>
      <c r="P1652"/>
      <c r="Q1652"/>
      <c r="R1652"/>
      <c r="S1652"/>
      <c r="T1652"/>
      <c r="U1652"/>
      <c r="V1652"/>
      <c r="W1652" s="138"/>
      <c r="X1652" s="138"/>
      <c r="Y1652"/>
      <c r="Z1652"/>
    </row>
    <row r="1653" spans="1:26" x14ac:dyDescent="0.2">
      <c r="A1653"/>
      <c r="B1653"/>
      <c r="C1653"/>
      <c r="D1653"/>
      <c r="E1653"/>
      <c r="F1653"/>
      <c r="G1653"/>
      <c r="H1653"/>
      <c r="I1653" s="138"/>
      <c r="J1653"/>
      <c r="K1653"/>
      <c r="L1653"/>
      <c r="M1653"/>
      <c r="N1653"/>
      <c r="O1653"/>
      <c r="P1653"/>
      <c r="Q1653"/>
      <c r="R1653"/>
      <c r="S1653"/>
      <c r="T1653"/>
      <c r="U1653"/>
      <c r="V1653"/>
      <c r="W1653" s="138"/>
      <c r="X1653" s="138"/>
      <c r="Y1653"/>
      <c r="Z1653"/>
    </row>
    <row r="1654" spans="1:26" x14ac:dyDescent="0.2">
      <c r="A1654"/>
      <c r="B1654"/>
      <c r="C1654"/>
      <c r="D1654"/>
      <c r="E1654"/>
      <c r="F1654"/>
      <c r="G1654"/>
      <c r="H1654"/>
      <c r="I1654" s="138"/>
      <c r="J1654"/>
      <c r="K1654"/>
      <c r="L1654"/>
      <c r="M1654"/>
      <c r="N1654"/>
      <c r="O1654"/>
      <c r="P1654"/>
      <c r="Q1654"/>
      <c r="R1654"/>
      <c r="S1654"/>
      <c r="T1654"/>
      <c r="U1654"/>
      <c r="V1654"/>
      <c r="W1654" s="138"/>
      <c r="X1654" s="138"/>
      <c r="Y1654"/>
      <c r="Z1654"/>
    </row>
    <row r="1655" spans="1:26" x14ac:dyDescent="0.2">
      <c r="A1655"/>
      <c r="B1655"/>
      <c r="C1655"/>
      <c r="D1655"/>
      <c r="E1655"/>
      <c r="F1655"/>
      <c r="G1655"/>
      <c r="H1655"/>
      <c r="I1655" s="138"/>
      <c r="J1655"/>
      <c r="K1655"/>
      <c r="L1655"/>
      <c r="M1655"/>
      <c r="N1655"/>
      <c r="O1655"/>
      <c r="P1655"/>
      <c r="Q1655"/>
      <c r="R1655"/>
      <c r="S1655"/>
      <c r="T1655"/>
      <c r="U1655"/>
      <c r="V1655"/>
      <c r="W1655" s="138"/>
      <c r="X1655" s="138"/>
      <c r="Y1655"/>
      <c r="Z1655"/>
    </row>
    <row r="1656" spans="1:26" x14ac:dyDescent="0.2">
      <c r="A1656"/>
      <c r="B1656"/>
      <c r="C1656"/>
      <c r="D1656"/>
      <c r="E1656"/>
      <c r="F1656"/>
      <c r="G1656"/>
      <c r="H1656"/>
      <c r="I1656" s="138"/>
      <c r="J1656"/>
      <c r="K1656"/>
      <c r="L1656"/>
      <c r="M1656"/>
      <c r="N1656"/>
      <c r="O1656"/>
      <c r="P1656"/>
      <c r="Q1656"/>
      <c r="R1656"/>
      <c r="S1656"/>
      <c r="T1656"/>
      <c r="U1656"/>
      <c r="V1656"/>
      <c r="W1656" s="138"/>
      <c r="X1656" s="138"/>
      <c r="Y1656"/>
      <c r="Z1656"/>
    </row>
    <row r="1657" spans="1:26" x14ac:dyDescent="0.2">
      <c r="A1657"/>
      <c r="B1657"/>
      <c r="C1657"/>
      <c r="D1657"/>
      <c r="E1657"/>
      <c r="F1657"/>
      <c r="G1657"/>
      <c r="H1657"/>
      <c r="I1657" s="138"/>
      <c r="J1657"/>
      <c r="K1657"/>
      <c r="L1657"/>
      <c r="M1657"/>
      <c r="N1657"/>
      <c r="O1657"/>
      <c r="P1657"/>
      <c r="Q1657"/>
      <c r="R1657"/>
      <c r="S1657"/>
      <c r="T1657"/>
      <c r="U1657"/>
      <c r="V1657"/>
      <c r="W1657" s="138"/>
      <c r="X1657" s="138"/>
      <c r="Y1657"/>
      <c r="Z1657"/>
    </row>
    <row r="1658" spans="1:26" x14ac:dyDescent="0.2">
      <c r="A1658"/>
      <c r="B1658"/>
      <c r="C1658"/>
      <c r="D1658"/>
      <c r="E1658"/>
      <c r="F1658"/>
      <c r="G1658"/>
      <c r="H1658"/>
      <c r="I1658" s="138"/>
      <c r="J1658"/>
      <c r="K1658"/>
      <c r="L1658"/>
      <c r="M1658"/>
      <c r="N1658"/>
      <c r="O1658"/>
      <c r="P1658"/>
      <c r="Q1658"/>
      <c r="R1658"/>
      <c r="S1658"/>
      <c r="T1658"/>
      <c r="U1658"/>
      <c r="V1658"/>
      <c r="W1658" s="138"/>
      <c r="X1658" s="138"/>
      <c r="Y1658"/>
      <c r="Z1658"/>
    </row>
    <row r="1659" spans="1:26" x14ac:dyDescent="0.2">
      <c r="A1659"/>
      <c r="B1659"/>
      <c r="C1659"/>
      <c r="D1659"/>
      <c r="E1659"/>
      <c r="F1659"/>
      <c r="G1659"/>
      <c r="H1659"/>
      <c r="I1659" s="138"/>
      <c r="J1659"/>
      <c r="K1659"/>
      <c r="L1659"/>
      <c r="M1659"/>
      <c r="N1659"/>
      <c r="O1659"/>
      <c r="P1659"/>
      <c r="Q1659"/>
      <c r="R1659"/>
      <c r="S1659"/>
      <c r="T1659"/>
      <c r="U1659"/>
      <c r="V1659"/>
      <c r="W1659" s="138"/>
      <c r="X1659" s="138"/>
      <c r="Y1659"/>
      <c r="Z1659"/>
    </row>
    <row r="1660" spans="1:26" x14ac:dyDescent="0.2">
      <c r="A1660"/>
      <c r="B1660"/>
      <c r="C1660"/>
      <c r="D1660"/>
      <c r="E1660"/>
      <c r="F1660"/>
      <c r="G1660"/>
      <c r="H1660"/>
      <c r="I1660" s="138"/>
      <c r="J1660"/>
      <c r="K1660"/>
      <c r="L1660"/>
      <c r="M1660"/>
      <c r="N1660"/>
      <c r="O1660"/>
      <c r="P1660"/>
      <c r="Q1660"/>
      <c r="R1660"/>
      <c r="S1660"/>
      <c r="T1660"/>
      <c r="U1660"/>
      <c r="V1660"/>
      <c r="W1660" s="138"/>
      <c r="X1660" s="138"/>
      <c r="Y1660"/>
      <c r="Z1660"/>
    </row>
    <row r="1661" spans="1:26" x14ac:dyDescent="0.2">
      <c r="A1661"/>
      <c r="B1661"/>
      <c r="C1661"/>
      <c r="D1661"/>
      <c r="E1661"/>
      <c r="F1661"/>
      <c r="G1661"/>
      <c r="H1661"/>
      <c r="I1661" s="138"/>
      <c r="J1661"/>
      <c r="K1661"/>
      <c r="L1661"/>
      <c r="M1661"/>
      <c r="N1661"/>
      <c r="O1661"/>
      <c r="P1661"/>
      <c r="Q1661"/>
      <c r="R1661"/>
      <c r="S1661"/>
      <c r="T1661"/>
      <c r="U1661"/>
      <c r="V1661"/>
      <c r="W1661" s="138"/>
      <c r="X1661" s="138"/>
      <c r="Y1661"/>
      <c r="Z1661"/>
    </row>
    <row r="1662" spans="1:26" x14ac:dyDescent="0.2">
      <c r="A1662"/>
      <c r="B1662"/>
      <c r="C1662"/>
      <c r="D1662"/>
      <c r="E1662"/>
      <c r="F1662"/>
      <c r="G1662"/>
      <c r="H1662"/>
      <c r="I1662" s="138"/>
      <c r="J1662"/>
      <c r="K1662"/>
      <c r="L1662"/>
      <c r="M1662"/>
      <c r="N1662"/>
      <c r="O1662"/>
      <c r="P1662"/>
      <c r="Q1662"/>
      <c r="R1662"/>
      <c r="S1662"/>
      <c r="T1662"/>
      <c r="U1662"/>
      <c r="V1662"/>
      <c r="W1662" s="138"/>
      <c r="X1662" s="138"/>
      <c r="Y1662"/>
      <c r="Z1662"/>
    </row>
    <row r="1663" spans="1:26" x14ac:dyDescent="0.2">
      <c r="A1663"/>
      <c r="B1663"/>
      <c r="C1663"/>
      <c r="D1663"/>
      <c r="E1663"/>
      <c r="F1663"/>
      <c r="G1663"/>
      <c r="H1663"/>
      <c r="I1663" s="138"/>
      <c r="J1663"/>
      <c r="K1663"/>
      <c r="L1663"/>
      <c r="M1663"/>
      <c r="N1663"/>
      <c r="O1663"/>
      <c r="P1663"/>
      <c r="Q1663"/>
      <c r="R1663"/>
      <c r="S1663"/>
      <c r="T1663"/>
      <c r="U1663"/>
      <c r="V1663"/>
      <c r="W1663" s="138"/>
      <c r="X1663" s="138"/>
      <c r="Y1663"/>
      <c r="Z1663"/>
    </row>
    <row r="1664" spans="1:26" x14ac:dyDescent="0.2">
      <c r="A1664"/>
      <c r="B1664"/>
      <c r="C1664"/>
      <c r="D1664"/>
      <c r="E1664"/>
      <c r="F1664"/>
      <c r="G1664"/>
      <c r="H1664"/>
      <c r="I1664" s="138"/>
      <c r="J1664"/>
      <c r="K1664"/>
      <c r="L1664"/>
      <c r="M1664"/>
      <c r="N1664"/>
      <c r="O1664"/>
      <c r="P1664"/>
      <c r="Q1664"/>
      <c r="R1664"/>
      <c r="S1664"/>
      <c r="T1664"/>
      <c r="U1664"/>
      <c r="V1664"/>
      <c r="W1664" s="138"/>
      <c r="X1664" s="138"/>
      <c r="Y1664"/>
      <c r="Z1664"/>
    </row>
    <row r="1665" spans="1:26" x14ac:dyDescent="0.2">
      <c r="A1665"/>
      <c r="B1665"/>
      <c r="C1665"/>
      <c r="D1665"/>
      <c r="E1665"/>
      <c r="F1665"/>
      <c r="G1665"/>
      <c r="H1665"/>
      <c r="I1665" s="138"/>
      <c r="J1665"/>
      <c r="K1665"/>
      <c r="L1665"/>
      <c r="M1665"/>
      <c r="N1665"/>
      <c r="O1665"/>
      <c r="P1665"/>
      <c r="Q1665"/>
      <c r="R1665"/>
      <c r="S1665"/>
      <c r="T1665"/>
      <c r="U1665"/>
      <c r="V1665"/>
      <c r="W1665" s="138"/>
      <c r="X1665" s="138"/>
      <c r="Y1665"/>
      <c r="Z1665"/>
    </row>
    <row r="1666" spans="1:26" x14ac:dyDescent="0.2">
      <c r="A1666"/>
      <c r="B1666"/>
      <c r="C1666"/>
      <c r="D1666"/>
      <c r="E1666"/>
      <c r="F1666"/>
      <c r="G1666"/>
      <c r="H1666"/>
      <c r="I1666" s="138"/>
      <c r="J1666"/>
      <c r="K1666"/>
      <c r="L1666"/>
      <c r="M1666"/>
      <c r="N1666"/>
      <c r="O1666"/>
      <c r="P1666"/>
      <c r="Q1666"/>
      <c r="R1666"/>
      <c r="S1666"/>
      <c r="T1666"/>
      <c r="U1666"/>
      <c r="V1666"/>
      <c r="W1666" s="138"/>
      <c r="X1666" s="138"/>
      <c r="Y1666"/>
      <c r="Z1666"/>
    </row>
    <row r="1667" spans="1:26" x14ac:dyDescent="0.2">
      <c r="A1667"/>
      <c r="B1667"/>
      <c r="C1667"/>
      <c r="D1667"/>
      <c r="E1667"/>
      <c r="F1667"/>
      <c r="G1667"/>
      <c r="H1667"/>
      <c r="I1667" s="138"/>
      <c r="J1667"/>
      <c r="K1667"/>
      <c r="L1667"/>
      <c r="M1667"/>
      <c r="N1667"/>
      <c r="O1667"/>
      <c r="P1667"/>
      <c r="Q1667"/>
      <c r="R1667"/>
      <c r="S1667"/>
      <c r="T1667"/>
      <c r="U1667"/>
      <c r="V1667"/>
      <c r="W1667" s="138"/>
      <c r="X1667" s="138"/>
      <c r="Y1667"/>
      <c r="Z1667"/>
    </row>
    <row r="1668" spans="1:26" x14ac:dyDescent="0.2">
      <c r="A1668"/>
      <c r="B1668"/>
      <c r="C1668"/>
      <c r="D1668"/>
      <c r="E1668"/>
      <c r="F1668"/>
      <c r="G1668"/>
      <c r="H1668"/>
      <c r="I1668" s="138"/>
      <c r="J1668"/>
      <c r="K1668"/>
      <c r="L1668"/>
      <c r="M1668"/>
      <c r="N1668"/>
      <c r="O1668"/>
      <c r="P1668"/>
      <c r="Q1668"/>
      <c r="R1668"/>
      <c r="S1668"/>
      <c r="T1668"/>
      <c r="U1668"/>
      <c r="V1668"/>
      <c r="W1668" s="138"/>
      <c r="X1668" s="138"/>
      <c r="Y1668"/>
      <c r="Z1668"/>
    </row>
    <row r="1669" spans="1:26" x14ac:dyDescent="0.2">
      <c r="A1669"/>
      <c r="B1669"/>
      <c r="C1669"/>
      <c r="D1669"/>
      <c r="E1669"/>
      <c r="F1669"/>
      <c r="G1669"/>
      <c r="H1669"/>
      <c r="I1669" s="138"/>
      <c r="J1669"/>
      <c r="K1669"/>
      <c r="L1669"/>
      <c r="M1669"/>
      <c r="N1669"/>
      <c r="O1669"/>
      <c r="P1669"/>
      <c r="Q1669"/>
      <c r="R1669"/>
      <c r="S1669"/>
      <c r="T1669"/>
      <c r="U1669"/>
      <c r="V1669"/>
      <c r="W1669" s="138"/>
      <c r="X1669" s="138"/>
      <c r="Y1669"/>
      <c r="Z1669"/>
    </row>
    <row r="1670" spans="1:26" x14ac:dyDescent="0.2">
      <c r="A1670"/>
      <c r="B1670"/>
      <c r="C1670"/>
      <c r="D1670"/>
      <c r="E1670"/>
      <c r="F1670"/>
      <c r="G1670"/>
      <c r="H1670"/>
      <c r="I1670" s="138"/>
      <c r="J1670"/>
      <c r="K1670"/>
      <c r="L1670"/>
      <c r="M1670"/>
      <c r="N1670"/>
      <c r="O1670"/>
      <c r="P1670"/>
      <c r="Q1670"/>
      <c r="R1670"/>
      <c r="S1670"/>
      <c r="T1670"/>
      <c r="U1670"/>
      <c r="V1670"/>
      <c r="W1670" s="138"/>
      <c r="X1670" s="138"/>
      <c r="Y1670"/>
      <c r="Z1670"/>
    </row>
    <row r="1671" spans="1:26" x14ac:dyDescent="0.2">
      <c r="A1671"/>
      <c r="B1671"/>
      <c r="C1671"/>
      <c r="D1671"/>
      <c r="E1671"/>
      <c r="F1671"/>
      <c r="G1671"/>
      <c r="H1671"/>
      <c r="I1671" s="138"/>
      <c r="J1671"/>
      <c r="K1671"/>
      <c r="L1671"/>
      <c r="M1671"/>
      <c r="N1671"/>
      <c r="O1671"/>
      <c r="P1671"/>
      <c r="Q1671"/>
      <c r="R1671"/>
      <c r="S1671"/>
      <c r="T1671"/>
      <c r="U1671"/>
      <c r="V1671"/>
      <c r="W1671" s="138"/>
      <c r="X1671" s="138"/>
      <c r="Y1671"/>
      <c r="Z1671"/>
    </row>
    <row r="1672" spans="1:26" x14ac:dyDescent="0.2">
      <c r="A1672"/>
      <c r="B1672"/>
      <c r="C1672"/>
      <c r="D1672"/>
      <c r="E1672"/>
      <c r="F1672"/>
      <c r="G1672"/>
      <c r="H1672"/>
      <c r="I1672" s="138"/>
      <c r="J1672"/>
      <c r="K1672"/>
      <c r="L1672"/>
      <c r="M1672"/>
      <c r="N1672"/>
      <c r="O1672"/>
      <c r="P1672"/>
      <c r="Q1672"/>
      <c r="R1672"/>
      <c r="S1672"/>
      <c r="T1672"/>
      <c r="U1672"/>
      <c r="V1672"/>
      <c r="W1672" s="138"/>
      <c r="X1672" s="138"/>
      <c r="Y1672"/>
      <c r="Z1672"/>
    </row>
    <row r="1673" spans="1:26" x14ac:dyDescent="0.2">
      <c r="A1673"/>
      <c r="B1673"/>
      <c r="C1673"/>
      <c r="D1673"/>
      <c r="E1673"/>
      <c r="F1673"/>
      <c r="G1673"/>
      <c r="H1673"/>
      <c r="I1673" s="138"/>
      <c r="J1673"/>
      <c r="K1673"/>
      <c r="L1673"/>
      <c r="M1673"/>
      <c r="N1673"/>
      <c r="O1673"/>
      <c r="P1673"/>
      <c r="Q1673"/>
      <c r="R1673"/>
      <c r="S1673"/>
      <c r="T1673"/>
      <c r="U1673"/>
      <c r="V1673"/>
      <c r="W1673" s="138"/>
      <c r="X1673" s="138"/>
      <c r="Y1673"/>
      <c r="Z1673"/>
    </row>
    <row r="1674" spans="1:26" x14ac:dyDescent="0.2">
      <c r="A1674"/>
      <c r="B1674"/>
      <c r="C1674"/>
      <c r="D1674"/>
      <c r="E1674"/>
      <c r="F1674"/>
      <c r="G1674"/>
      <c r="H1674"/>
      <c r="I1674" s="138"/>
      <c r="J1674"/>
      <c r="K1674"/>
      <c r="L1674"/>
      <c r="M1674"/>
      <c r="N1674"/>
      <c r="O1674"/>
      <c r="P1674"/>
      <c r="Q1674"/>
      <c r="R1674"/>
      <c r="S1674"/>
      <c r="T1674"/>
      <c r="U1674"/>
      <c r="V1674"/>
      <c r="W1674" s="138"/>
      <c r="X1674" s="138"/>
      <c r="Y1674"/>
      <c r="Z1674"/>
    </row>
    <row r="1675" spans="1:26" x14ac:dyDescent="0.2">
      <c r="A1675"/>
      <c r="B1675"/>
      <c r="C1675"/>
      <c r="D1675"/>
      <c r="E1675"/>
      <c r="F1675"/>
      <c r="G1675"/>
      <c r="H1675"/>
      <c r="I1675" s="138"/>
      <c r="J1675"/>
      <c r="K1675"/>
      <c r="L1675"/>
      <c r="M1675"/>
      <c r="N1675"/>
      <c r="O1675"/>
      <c r="P1675"/>
      <c r="Q1675"/>
      <c r="R1675"/>
      <c r="S1675"/>
      <c r="T1675"/>
      <c r="U1675"/>
      <c r="V1675"/>
      <c r="W1675" s="138"/>
      <c r="X1675" s="138"/>
      <c r="Y1675"/>
      <c r="Z1675"/>
    </row>
    <row r="1676" spans="1:26" x14ac:dyDescent="0.2">
      <c r="A1676"/>
      <c r="B1676"/>
      <c r="C1676"/>
      <c r="D1676"/>
      <c r="E1676"/>
      <c r="F1676"/>
      <c r="G1676"/>
      <c r="H1676"/>
      <c r="I1676" s="138"/>
      <c r="J1676"/>
      <c r="K1676"/>
      <c r="L1676"/>
      <c r="M1676"/>
      <c r="N1676"/>
      <c r="O1676"/>
      <c r="P1676"/>
      <c r="Q1676"/>
      <c r="R1676"/>
      <c r="S1676"/>
      <c r="T1676"/>
      <c r="U1676"/>
      <c r="V1676"/>
      <c r="W1676" s="138"/>
      <c r="X1676" s="138"/>
      <c r="Y1676"/>
      <c r="Z1676"/>
    </row>
    <row r="1677" spans="1:26" x14ac:dyDescent="0.2">
      <c r="A1677"/>
      <c r="B1677"/>
      <c r="C1677"/>
      <c r="D1677"/>
      <c r="E1677"/>
      <c r="F1677"/>
      <c r="G1677"/>
      <c r="H1677"/>
      <c r="I1677" s="138"/>
      <c r="J1677"/>
      <c r="K1677"/>
      <c r="L1677"/>
      <c r="M1677"/>
      <c r="N1677"/>
      <c r="O1677"/>
      <c r="P1677"/>
      <c r="Q1677"/>
      <c r="R1677"/>
      <c r="S1677"/>
      <c r="T1677"/>
      <c r="U1677"/>
      <c r="V1677"/>
      <c r="W1677" s="138"/>
      <c r="X1677" s="138"/>
      <c r="Y1677"/>
      <c r="Z1677"/>
    </row>
    <row r="1678" spans="1:26" x14ac:dyDescent="0.2">
      <c r="A1678"/>
      <c r="B1678"/>
      <c r="C1678"/>
      <c r="D1678"/>
      <c r="E1678"/>
      <c r="F1678"/>
      <c r="G1678"/>
      <c r="H1678"/>
      <c r="I1678" s="138"/>
      <c r="J1678"/>
      <c r="K1678"/>
      <c r="L1678"/>
      <c r="M1678"/>
      <c r="N1678"/>
      <c r="O1678"/>
      <c r="P1678"/>
      <c r="Q1678"/>
      <c r="R1678"/>
      <c r="S1678"/>
      <c r="T1678"/>
      <c r="U1678"/>
      <c r="V1678"/>
      <c r="W1678" s="138"/>
      <c r="X1678" s="138"/>
      <c r="Y1678"/>
      <c r="Z1678"/>
    </row>
    <row r="1679" spans="1:26" x14ac:dyDescent="0.2">
      <c r="A1679"/>
      <c r="B1679"/>
      <c r="C1679"/>
      <c r="D1679"/>
      <c r="E1679"/>
      <c r="F1679"/>
      <c r="G1679"/>
      <c r="H1679"/>
      <c r="I1679" s="138"/>
      <c r="J1679"/>
      <c r="K1679"/>
      <c r="L1679"/>
      <c r="M1679"/>
      <c r="N1679"/>
      <c r="O1679"/>
      <c r="P1679"/>
      <c r="Q1679"/>
      <c r="R1679"/>
      <c r="S1679"/>
      <c r="T1679"/>
      <c r="U1679"/>
      <c r="V1679"/>
      <c r="W1679" s="138"/>
      <c r="X1679" s="138"/>
      <c r="Y1679"/>
      <c r="Z1679"/>
    </row>
    <row r="1680" spans="1:26" x14ac:dyDescent="0.2">
      <c r="A1680"/>
      <c r="B1680"/>
      <c r="C1680"/>
      <c r="D1680"/>
      <c r="E1680"/>
      <c r="F1680"/>
      <c r="G1680"/>
      <c r="H1680"/>
      <c r="I1680" s="138"/>
      <c r="J1680"/>
      <c r="K1680"/>
      <c r="L1680"/>
      <c r="M1680"/>
      <c r="N1680"/>
      <c r="O1680"/>
      <c r="P1680"/>
      <c r="Q1680"/>
      <c r="R1680"/>
      <c r="S1680"/>
      <c r="T1680"/>
      <c r="U1680"/>
      <c r="V1680"/>
      <c r="W1680" s="138"/>
      <c r="X1680" s="138"/>
      <c r="Y1680"/>
      <c r="Z1680"/>
    </row>
    <row r="1681" spans="1:26" x14ac:dyDescent="0.2">
      <c r="A1681"/>
      <c r="B1681"/>
      <c r="C1681"/>
      <c r="D1681"/>
      <c r="E1681"/>
      <c r="F1681"/>
      <c r="G1681"/>
      <c r="H1681"/>
      <c r="I1681" s="138"/>
      <c r="J1681"/>
      <c r="K1681"/>
      <c r="L1681"/>
      <c r="M1681"/>
      <c r="N1681"/>
      <c r="O1681"/>
      <c r="P1681"/>
      <c r="Q1681"/>
      <c r="R1681"/>
      <c r="S1681"/>
      <c r="T1681"/>
      <c r="U1681"/>
      <c r="V1681"/>
      <c r="W1681" s="138"/>
      <c r="X1681" s="138"/>
      <c r="Y1681"/>
      <c r="Z1681"/>
    </row>
    <row r="1682" spans="1:26" x14ac:dyDescent="0.2">
      <c r="A1682"/>
      <c r="B1682"/>
      <c r="C1682"/>
      <c r="D1682"/>
      <c r="E1682"/>
      <c r="F1682"/>
      <c r="G1682"/>
      <c r="H1682"/>
      <c r="I1682" s="138"/>
      <c r="J1682"/>
      <c r="K1682"/>
      <c r="L1682"/>
      <c r="M1682"/>
      <c r="N1682"/>
      <c r="O1682"/>
      <c r="P1682"/>
      <c r="Q1682"/>
      <c r="R1682"/>
      <c r="S1682"/>
      <c r="T1682"/>
      <c r="U1682"/>
      <c r="V1682"/>
      <c r="W1682" s="138"/>
      <c r="X1682" s="138"/>
      <c r="Y1682"/>
      <c r="Z1682"/>
    </row>
    <row r="1683" spans="1:26" x14ac:dyDescent="0.2">
      <c r="A1683"/>
      <c r="B1683"/>
      <c r="C1683"/>
      <c r="D1683"/>
      <c r="E1683"/>
      <c r="F1683"/>
      <c r="G1683"/>
      <c r="H1683"/>
      <c r="I1683" s="138"/>
      <c r="J1683"/>
      <c r="K1683"/>
      <c r="L1683"/>
      <c r="M1683"/>
      <c r="N1683"/>
      <c r="O1683"/>
      <c r="P1683"/>
      <c r="Q1683"/>
      <c r="R1683"/>
      <c r="S1683"/>
      <c r="T1683"/>
      <c r="U1683"/>
      <c r="V1683"/>
      <c r="W1683" s="138"/>
      <c r="X1683" s="138"/>
      <c r="Y1683"/>
      <c r="Z1683"/>
    </row>
    <row r="1684" spans="1:26" x14ac:dyDescent="0.2">
      <c r="A1684"/>
      <c r="B1684"/>
      <c r="C1684"/>
      <c r="D1684"/>
      <c r="E1684"/>
      <c r="F1684"/>
      <c r="G1684"/>
      <c r="H1684"/>
      <c r="I1684" s="138"/>
      <c r="J1684"/>
      <c r="K1684"/>
      <c r="L1684"/>
      <c r="M1684"/>
      <c r="N1684"/>
      <c r="O1684"/>
      <c r="P1684"/>
      <c r="Q1684"/>
      <c r="R1684"/>
      <c r="S1684"/>
      <c r="T1684"/>
      <c r="U1684"/>
      <c r="V1684"/>
      <c r="W1684" s="138"/>
      <c r="X1684" s="138"/>
      <c r="Y1684"/>
      <c r="Z1684"/>
    </row>
    <row r="1685" spans="1:26" x14ac:dyDescent="0.2">
      <c r="A1685"/>
      <c r="B1685"/>
      <c r="C1685"/>
      <c r="D1685"/>
      <c r="E1685"/>
      <c r="F1685"/>
      <c r="G1685"/>
      <c r="H1685"/>
      <c r="I1685" s="138"/>
      <c r="J1685"/>
      <c r="K1685"/>
      <c r="L1685"/>
      <c r="M1685"/>
      <c r="N1685"/>
      <c r="O1685"/>
      <c r="P1685"/>
      <c r="Q1685"/>
      <c r="R1685"/>
      <c r="S1685"/>
      <c r="T1685"/>
      <c r="U1685"/>
      <c r="V1685"/>
      <c r="W1685" s="138"/>
      <c r="X1685" s="138"/>
      <c r="Y1685"/>
      <c r="Z1685"/>
    </row>
    <row r="1686" spans="1:26" x14ac:dyDescent="0.2">
      <c r="A1686"/>
      <c r="B1686"/>
      <c r="C1686"/>
      <c r="D1686"/>
      <c r="E1686"/>
      <c r="F1686"/>
      <c r="G1686"/>
      <c r="H1686"/>
      <c r="I1686" s="138"/>
      <c r="J1686"/>
      <c r="K1686"/>
      <c r="L1686"/>
      <c r="M1686"/>
      <c r="N1686"/>
      <c r="O1686"/>
      <c r="P1686"/>
      <c r="Q1686"/>
      <c r="R1686"/>
      <c r="S1686"/>
      <c r="T1686"/>
      <c r="U1686"/>
      <c r="V1686"/>
      <c r="W1686" s="138"/>
      <c r="X1686" s="138"/>
      <c r="Y1686"/>
      <c r="Z1686"/>
    </row>
    <row r="1687" spans="1:26" x14ac:dyDescent="0.2">
      <c r="A1687"/>
      <c r="B1687"/>
      <c r="C1687"/>
      <c r="D1687"/>
      <c r="E1687"/>
      <c r="F1687"/>
      <c r="G1687"/>
      <c r="H1687"/>
      <c r="I1687" s="138"/>
      <c r="J1687"/>
      <c r="K1687"/>
      <c r="L1687"/>
      <c r="M1687"/>
      <c r="N1687"/>
      <c r="O1687"/>
      <c r="P1687"/>
      <c r="Q1687"/>
      <c r="R1687"/>
      <c r="S1687"/>
      <c r="T1687"/>
      <c r="U1687"/>
      <c r="V1687"/>
      <c r="W1687" s="138"/>
      <c r="X1687" s="138"/>
      <c r="Y1687"/>
      <c r="Z1687"/>
    </row>
    <row r="1688" spans="1:26" x14ac:dyDescent="0.2">
      <c r="A1688"/>
      <c r="B1688"/>
      <c r="C1688"/>
      <c r="D1688"/>
      <c r="E1688"/>
      <c r="F1688"/>
      <c r="G1688"/>
      <c r="H1688"/>
      <c r="I1688" s="138"/>
      <c r="J1688"/>
      <c r="K1688"/>
      <c r="L1688"/>
      <c r="M1688"/>
      <c r="N1688"/>
      <c r="O1688"/>
      <c r="P1688"/>
      <c r="Q1688"/>
      <c r="R1688"/>
      <c r="S1688"/>
      <c r="T1688"/>
      <c r="U1688"/>
      <c r="V1688"/>
      <c r="W1688" s="138"/>
      <c r="X1688" s="138"/>
      <c r="Y1688"/>
      <c r="Z1688"/>
    </row>
    <row r="1689" spans="1:26" x14ac:dyDescent="0.2">
      <c r="A1689"/>
      <c r="B1689"/>
      <c r="C1689"/>
      <c r="D1689"/>
      <c r="E1689"/>
      <c r="F1689"/>
      <c r="G1689"/>
      <c r="H1689"/>
      <c r="I1689" s="138"/>
      <c r="J1689"/>
      <c r="K1689"/>
      <c r="L1689"/>
      <c r="M1689"/>
      <c r="N1689"/>
      <c r="O1689"/>
      <c r="P1689"/>
      <c r="Q1689"/>
      <c r="R1689"/>
      <c r="S1689"/>
      <c r="T1689"/>
      <c r="U1689"/>
      <c r="V1689"/>
      <c r="W1689" s="138"/>
      <c r="X1689" s="138"/>
      <c r="Y1689"/>
      <c r="Z1689"/>
    </row>
    <row r="1690" spans="1:26" x14ac:dyDescent="0.2">
      <c r="A1690"/>
      <c r="B1690"/>
      <c r="C1690"/>
      <c r="D1690"/>
      <c r="E1690"/>
      <c r="F1690"/>
      <c r="G1690"/>
      <c r="H1690"/>
      <c r="I1690" s="138"/>
      <c r="J1690"/>
      <c r="K1690"/>
      <c r="L1690"/>
      <c r="M1690"/>
      <c r="N1690"/>
      <c r="O1690"/>
      <c r="P1690"/>
      <c r="Q1690"/>
      <c r="R1690"/>
      <c r="S1690"/>
      <c r="T1690"/>
      <c r="U1690"/>
      <c r="V1690"/>
      <c r="W1690" s="138"/>
      <c r="X1690" s="138"/>
      <c r="Y1690"/>
      <c r="Z1690"/>
    </row>
    <row r="1691" spans="1:26" x14ac:dyDescent="0.2">
      <c r="A1691"/>
      <c r="B1691"/>
      <c r="C1691"/>
      <c r="D1691"/>
      <c r="E1691"/>
      <c r="F1691"/>
      <c r="G1691"/>
      <c r="H1691"/>
      <c r="I1691" s="138"/>
      <c r="J1691"/>
      <c r="K1691"/>
      <c r="L1691"/>
      <c r="M1691"/>
      <c r="N1691"/>
      <c r="O1691"/>
      <c r="P1691"/>
      <c r="Q1691"/>
      <c r="R1691"/>
      <c r="S1691"/>
      <c r="T1691"/>
      <c r="U1691"/>
      <c r="V1691"/>
      <c r="W1691" s="138"/>
      <c r="X1691" s="138"/>
      <c r="Y1691"/>
      <c r="Z1691"/>
    </row>
    <row r="1692" spans="1:26" x14ac:dyDescent="0.2">
      <c r="A1692"/>
      <c r="B1692"/>
      <c r="C1692"/>
      <c r="D1692"/>
      <c r="E1692"/>
      <c r="F1692"/>
      <c r="G1692"/>
      <c r="H1692"/>
      <c r="I1692" s="138"/>
      <c r="J1692"/>
      <c r="K1692"/>
      <c r="L1692"/>
      <c r="M1692"/>
      <c r="N1692"/>
      <c r="O1692"/>
      <c r="P1692"/>
      <c r="Q1692"/>
      <c r="R1692"/>
      <c r="S1692"/>
      <c r="T1692"/>
      <c r="U1692"/>
      <c r="V1692"/>
      <c r="W1692" s="138"/>
      <c r="X1692" s="138"/>
      <c r="Y1692"/>
      <c r="Z1692"/>
    </row>
    <row r="1693" spans="1:26" x14ac:dyDescent="0.2">
      <c r="A1693"/>
      <c r="B1693"/>
      <c r="C1693"/>
      <c r="D1693"/>
      <c r="E1693"/>
      <c r="F1693"/>
      <c r="G1693"/>
      <c r="H1693"/>
      <c r="I1693" s="138"/>
      <c r="J1693"/>
      <c r="K1693"/>
      <c r="L1693"/>
      <c r="M1693"/>
      <c r="N1693"/>
      <c r="O1693"/>
      <c r="P1693"/>
      <c r="Q1693"/>
      <c r="R1693"/>
      <c r="S1693"/>
      <c r="T1693"/>
      <c r="U1693"/>
      <c r="V1693"/>
      <c r="W1693" s="138"/>
      <c r="X1693" s="138"/>
      <c r="Y1693"/>
      <c r="Z1693"/>
    </row>
    <row r="1694" spans="1:26" x14ac:dyDescent="0.2">
      <c r="A1694"/>
      <c r="B1694"/>
      <c r="C1694"/>
      <c r="D1694"/>
      <c r="E1694"/>
      <c r="F1694"/>
      <c r="G1694"/>
      <c r="H1694"/>
      <c r="I1694" s="138"/>
      <c r="J1694"/>
      <c r="K1694"/>
      <c r="L1694"/>
      <c r="M1694"/>
      <c r="N1694"/>
      <c r="O1694"/>
      <c r="P1694"/>
      <c r="Q1694"/>
      <c r="R1694"/>
      <c r="S1694"/>
      <c r="T1694"/>
      <c r="U1694"/>
      <c r="V1694"/>
      <c r="W1694" s="138"/>
      <c r="X1694" s="138"/>
      <c r="Y1694"/>
      <c r="Z1694"/>
    </row>
    <row r="1695" spans="1:26" x14ac:dyDescent="0.2">
      <c r="A1695"/>
      <c r="B1695"/>
      <c r="C1695"/>
      <c r="D1695"/>
      <c r="E1695"/>
      <c r="F1695"/>
      <c r="G1695"/>
      <c r="H1695"/>
      <c r="I1695" s="138"/>
      <c r="J1695"/>
      <c r="K1695"/>
      <c r="L1695"/>
      <c r="M1695"/>
      <c r="N1695"/>
      <c r="O1695"/>
      <c r="P1695"/>
      <c r="Q1695"/>
      <c r="R1695"/>
      <c r="S1695"/>
      <c r="T1695"/>
      <c r="U1695"/>
      <c r="V1695"/>
      <c r="W1695" s="138"/>
      <c r="X1695" s="138"/>
      <c r="Y1695"/>
      <c r="Z1695"/>
    </row>
    <row r="1696" spans="1:26" x14ac:dyDescent="0.2">
      <c r="A1696"/>
      <c r="B1696"/>
      <c r="C1696"/>
      <c r="D1696"/>
      <c r="E1696"/>
      <c r="F1696"/>
      <c r="G1696"/>
      <c r="H1696"/>
      <c r="I1696" s="138"/>
      <c r="J1696"/>
      <c r="K1696"/>
      <c r="L1696"/>
      <c r="M1696"/>
      <c r="N1696"/>
      <c r="O1696"/>
      <c r="P1696"/>
      <c r="Q1696"/>
      <c r="R1696"/>
      <c r="S1696"/>
      <c r="T1696"/>
      <c r="U1696"/>
      <c r="V1696"/>
      <c r="W1696" s="138"/>
      <c r="X1696" s="138"/>
      <c r="Y1696"/>
      <c r="Z1696"/>
    </row>
    <row r="1697" spans="1:26" x14ac:dyDescent="0.2">
      <c r="A1697"/>
      <c r="B1697"/>
      <c r="C1697"/>
      <c r="D1697"/>
      <c r="E1697"/>
      <c r="F1697"/>
      <c r="G1697"/>
      <c r="H1697"/>
      <c r="I1697" s="138"/>
      <c r="J1697"/>
      <c r="K1697"/>
      <c r="L1697"/>
      <c r="M1697"/>
      <c r="N1697"/>
      <c r="O1697"/>
      <c r="P1697"/>
      <c r="Q1697"/>
      <c r="R1697"/>
      <c r="S1697"/>
      <c r="T1697"/>
      <c r="U1697"/>
      <c r="V1697"/>
      <c r="W1697" s="138"/>
      <c r="X1697" s="138"/>
      <c r="Y1697"/>
      <c r="Z1697"/>
    </row>
    <row r="1698" spans="1:26" x14ac:dyDescent="0.2">
      <c r="A1698"/>
      <c r="B1698"/>
      <c r="C1698"/>
      <c r="D1698"/>
      <c r="E1698"/>
      <c r="F1698"/>
      <c r="G1698"/>
      <c r="H1698"/>
      <c r="I1698" s="138"/>
      <c r="J1698"/>
      <c r="K1698"/>
      <c r="L1698"/>
      <c r="M1698"/>
      <c r="N1698"/>
      <c r="O1698"/>
      <c r="P1698"/>
      <c r="Q1698"/>
      <c r="R1698"/>
      <c r="S1698"/>
      <c r="T1698"/>
      <c r="U1698"/>
      <c r="V1698"/>
      <c r="W1698" s="138"/>
      <c r="X1698" s="138"/>
      <c r="Y1698"/>
      <c r="Z1698"/>
    </row>
    <row r="1699" spans="1:26" x14ac:dyDescent="0.2">
      <c r="A1699"/>
      <c r="B1699"/>
      <c r="C1699"/>
      <c r="D1699"/>
      <c r="E1699"/>
      <c r="F1699"/>
      <c r="G1699"/>
      <c r="H1699"/>
      <c r="I1699" s="138"/>
      <c r="J1699"/>
      <c r="K1699"/>
      <c r="L1699"/>
      <c r="M1699"/>
      <c r="N1699"/>
      <c r="O1699"/>
      <c r="P1699"/>
      <c r="Q1699"/>
      <c r="R1699"/>
      <c r="S1699"/>
      <c r="T1699"/>
      <c r="U1699"/>
      <c r="V1699"/>
      <c r="W1699" s="138"/>
      <c r="X1699" s="138"/>
      <c r="Y1699"/>
      <c r="Z1699"/>
    </row>
    <row r="1700" spans="1:26" x14ac:dyDescent="0.2">
      <c r="A1700"/>
      <c r="B1700"/>
      <c r="C1700"/>
      <c r="D1700"/>
      <c r="E1700"/>
      <c r="F1700"/>
      <c r="G1700"/>
      <c r="H1700"/>
      <c r="I1700" s="138"/>
      <c r="J1700"/>
      <c r="K1700"/>
      <c r="L1700"/>
      <c r="M1700"/>
      <c r="N1700"/>
      <c r="O1700"/>
      <c r="P1700"/>
      <c r="Q1700"/>
      <c r="R1700"/>
      <c r="S1700"/>
      <c r="T1700"/>
      <c r="U1700"/>
      <c r="V1700"/>
      <c r="W1700" s="138"/>
      <c r="X1700" s="138"/>
      <c r="Y1700"/>
      <c r="Z1700"/>
    </row>
    <row r="1701" spans="1:26" x14ac:dyDescent="0.2">
      <c r="A1701"/>
      <c r="B1701"/>
      <c r="C1701"/>
      <c r="D1701"/>
      <c r="E1701"/>
      <c r="F1701"/>
      <c r="G1701"/>
      <c r="H1701"/>
      <c r="I1701" s="138"/>
      <c r="J1701"/>
      <c r="K1701"/>
      <c r="L1701"/>
      <c r="M1701"/>
      <c r="N1701"/>
      <c r="O1701"/>
      <c r="P1701"/>
      <c r="Q1701"/>
      <c r="R1701"/>
      <c r="S1701"/>
      <c r="T1701"/>
      <c r="U1701"/>
      <c r="V1701"/>
      <c r="W1701" s="138"/>
      <c r="X1701" s="138"/>
      <c r="Y1701"/>
      <c r="Z1701"/>
    </row>
    <row r="1702" spans="1:26" x14ac:dyDescent="0.2">
      <c r="A1702"/>
      <c r="B1702"/>
      <c r="C1702"/>
      <c r="D1702"/>
      <c r="E1702"/>
      <c r="F1702"/>
      <c r="G1702"/>
      <c r="H1702"/>
      <c r="I1702" s="138"/>
      <c r="J1702"/>
      <c r="K1702"/>
      <c r="L1702"/>
      <c r="M1702"/>
      <c r="N1702"/>
      <c r="O1702"/>
      <c r="P1702"/>
      <c r="Q1702"/>
      <c r="R1702"/>
      <c r="S1702"/>
      <c r="T1702"/>
      <c r="U1702"/>
      <c r="V1702"/>
      <c r="W1702" s="138"/>
      <c r="X1702" s="138"/>
      <c r="Y1702"/>
      <c r="Z1702"/>
    </row>
    <row r="1703" spans="1:26" x14ac:dyDescent="0.2">
      <c r="A1703"/>
      <c r="B1703"/>
      <c r="C1703"/>
      <c r="D1703"/>
      <c r="E1703"/>
      <c r="F1703"/>
      <c r="G1703"/>
      <c r="H1703"/>
      <c r="I1703" s="138"/>
      <c r="J1703"/>
      <c r="K1703"/>
      <c r="L1703"/>
      <c r="M1703"/>
      <c r="N1703"/>
      <c r="O1703"/>
      <c r="P1703"/>
      <c r="Q1703"/>
      <c r="R1703"/>
      <c r="S1703"/>
      <c r="T1703"/>
      <c r="U1703"/>
      <c r="V1703"/>
      <c r="W1703" s="138"/>
      <c r="X1703" s="138"/>
      <c r="Y1703"/>
      <c r="Z1703"/>
    </row>
    <row r="1704" spans="1:26" x14ac:dyDescent="0.2">
      <c r="A1704"/>
      <c r="B1704"/>
      <c r="C1704"/>
      <c r="D1704"/>
      <c r="E1704"/>
      <c r="F1704"/>
      <c r="G1704"/>
      <c r="H1704"/>
      <c r="I1704" s="138"/>
      <c r="J1704"/>
      <c r="K1704"/>
      <c r="L1704"/>
      <c r="M1704"/>
      <c r="N1704"/>
      <c r="O1704"/>
      <c r="P1704"/>
      <c r="Q1704"/>
      <c r="R1704"/>
      <c r="S1704"/>
      <c r="T1704"/>
      <c r="U1704"/>
      <c r="V1704"/>
      <c r="W1704" s="138"/>
      <c r="X1704" s="138"/>
      <c r="Y1704"/>
      <c r="Z1704"/>
    </row>
    <row r="1705" spans="1:26" x14ac:dyDescent="0.2">
      <c r="A1705"/>
      <c r="B1705"/>
      <c r="C1705"/>
      <c r="D1705"/>
      <c r="E1705"/>
      <c r="F1705"/>
      <c r="G1705"/>
      <c r="H1705"/>
      <c r="I1705" s="138"/>
      <c r="J1705"/>
      <c r="K1705"/>
      <c r="L1705"/>
      <c r="M1705"/>
      <c r="N1705"/>
      <c r="O1705"/>
      <c r="P1705"/>
      <c r="Q1705"/>
      <c r="R1705"/>
      <c r="S1705"/>
      <c r="T1705"/>
      <c r="U1705"/>
      <c r="V1705"/>
      <c r="W1705" s="138"/>
      <c r="X1705" s="138"/>
      <c r="Y1705"/>
      <c r="Z1705"/>
    </row>
    <row r="1706" spans="1:26" x14ac:dyDescent="0.2">
      <c r="A1706"/>
      <c r="B1706"/>
      <c r="C1706"/>
      <c r="D1706"/>
      <c r="E1706"/>
      <c r="F1706"/>
      <c r="G1706"/>
      <c r="H1706"/>
      <c r="I1706" s="138"/>
      <c r="J1706"/>
      <c r="K1706"/>
      <c r="L1706"/>
      <c r="M1706"/>
      <c r="N1706"/>
      <c r="O1706"/>
      <c r="P1706"/>
      <c r="Q1706"/>
      <c r="R1706"/>
      <c r="S1706"/>
      <c r="T1706"/>
      <c r="U1706"/>
      <c r="V1706"/>
      <c r="W1706" s="138"/>
      <c r="X1706" s="138"/>
      <c r="Y1706"/>
      <c r="Z1706"/>
    </row>
    <row r="1707" spans="1:26" x14ac:dyDescent="0.2">
      <c r="A1707"/>
      <c r="B1707"/>
      <c r="C1707"/>
      <c r="D1707"/>
      <c r="E1707"/>
      <c r="F1707"/>
      <c r="G1707"/>
      <c r="H1707"/>
      <c r="I1707" s="138"/>
      <c r="J1707"/>
      <c r="K1707"/>
      <c r="L1707"/>
      <c r="M1707"/>
      <c r="N1707"/>
      <c r="O1707"/>
      <c r="P1707"/>
      <c r="Q1707"/>
      <c r="R1707"/>
      <c r="S1707"/>
      <c r="T1707"/>
      <c r="U1707"/>
      <c r="V1707"/>
      <c r="W1707" s="138"/>
      <c r="X1707" s="138"/>
      <c r="Y1707"/>
      <c r="Z1707"/>
    </row>
    <row r="1708" spans="1:26" x14ac:dyDescent="0.2">
      <c r="A1708"/>
      <c r="B1708"/>
      <c r="C1708"/>
      <c r="D1708"/>
      <c r="E1708"/>
      <c r="F1708"/>
      <c r="G1708"/>
      <c r="H1708"/>
      <c r="I1708" s="138"/>
      <c r="J1708"/>
      <c r="K1708"/>
      <c r="L1708"/>
      <c r="M1708"/>
      <c r="N1708"/>
      <c r="O1708"/>
      <c r="P1708"/>
      <c r="Q1708"/>
      <c r="R1708"/>
      <c r="S1708"/>
      <c r="T1708"/>
      <c r="U1708"/>
      <c r="V1708"/>
      <c r="W1708" s="138"/>
      <c r="X1708" s="138"/>
      <c r="Y1708"/>
      <c r="Z1708"/>
    </row>
    <row r="1709" spans="1:26" x14ac:dyDescent="0.2">
      <c r="A1709"/>
      <c r="B1709"/>
      <c r="C1709"/>
      <c r="D1709"/>
      <c r="E1709"/>
      <c r="F1709"/>
      <c r="G1709"/>
      <c r="H1709"/>
      <c r="I1709" s="138"/>
      <c r="J1709"/>
      <c r="K1709"/>
      <c r="L1709"/>
      <c r="M1709"/>
      <c r="N1709"/>
      <c r="O1709"/>
      <c r="P1709"/>
      <c r="Q1709"/>
      <c r="R1709"/>
      <c r="S1709"/>
      <c r="T1709"/>
      <c r="U1709"/>
      <c r="V1709"/>
      <c r="W1709" s="138"/>
      <c r="X1709" s="138"/>
      <c r="Y1709"/>
      <c r="Z1709"/>
    </row>
    <row r="1710" spans="1:26" x14ac:dyDescent="0.2">
      <c r="A1710"/>
      <c r="B1710"/>
      <c r="C1710"/>
      <c r="D1710"/>
      <c r="E1710"/>
      <c r="F1710"/>
      <c r="G1710"/>
      <c r="H1710"/>
      <c r="I1710" s="138"/>
      <c r="J1710"/>
      <c r="K1710"/>
      <c r="L1710"/>
      <c r="M1710"/>
      <c r="N1710"/>
      <c r="O1710"/>
      <c r="P1710"/>
      <c r="Q1710"/>
      <c r="R1710"/>
      <c r="S1710"/>
      <c r="T1710"/>
      <c r="U1710"/>
      <c r="V1710"/>
      <c r="W1710" s="138"/>
      <c r="X1710" s="138"/>
      <c r="Y1710"/>
      <c r="Z1710"/>
    </row>
    <row r="1711" spans="1:26" x14ac:dyDescent="0.2">
      <c r="A1711"/>
      <c r="B1711"/>
      <c r="C1711"/>
      <c r="D1711"/>
      <c r="E1711"/>
      <c r="F1711"/>
      <c r="G1711"/>
      <c r="H1711"/>
      <c r="I1711" s="138"/>
      <c r="J1711"/>
      <c r="K1711"/>
      <c r="L1711"/>
      <c r="M1711"/>
      <c r="N1711"/>
      <c r="O1711"/>
      <c r="P1711"/>
      <c r="Q1711"/>
      <c r="R1711"/>
      <c r="S1711"/>
      <c r="T1711"/>
      <c r="U1711"/>
      <c r="V1711"/>
      <c r="W1711" s="138"/>
      <c r="X1711" s="138"/>
      <c r="Y1711"/>
      <c r="Z1711"/>
    </row>
    <row r="1712" spans="1:26" x14ac:dyDescent="0.2">
      <c r="A1712"/>
      <c r="B1712"/>
      <c r="C1712"/>
      <c r="D1712"/>
      <c r="E1712"/>
      <c r="F1712"/>
      <c r="G1712"/>
      <c r="H1712"/>
      <c r="I1712" s="138"/>
      <c r="J1712"/>
      <c r="K1712"/>
      <c r="L1712"/>
      <c r="M1712"/>
      <c r="N1712"/>
      <c r="O1712"/>
      <c r="P1712"/>
      <c r="Q1712"/>
      <c r="R1712"/>
      <c r="S1712"/>
      <c r="T1712"/>
      <c r="U1712"/>
      <c r="V1712"/>
      <c r="W1712" s="138"/>
      <c r="X1712" s="138"/>
      <c r="Y1712"/>
      <c r="Z1712"/>
    </row>
    <row r="1713" spans="1:26" x14ac:dyDescent="0.2">
      <c r="A1713"/>
      <c r="B1713"/>
      <c r="C1713"/>
      <c r="D1713"/>
      <c r="E1713"/>
      <c r="F1713"/>
      <c r="G1713"/>
      <c r="H1713"/>
      <c r="I1713" s="138"/>
      <c r="J1713"/>
      <c r="K1713"/>
      <c r="L1713"/>
      <c r="M1713"/>
      <c r="N1713"/>
      <c r="O1713"/>
      <c r="P1713"/>
      <c r="Q1713"/>
      <c r="R1713"/>
      <c r="S1713"/>
      <c r="T1713"/>
      <c r="U1713"/>
      <c r="V1713"/>
      <c r="W1713" s="138"/>
      <c r="X1713" s="138"/>
      <c r="Y1713"/>
      <c r="Z1713"/>
    </row>
    <row r="1714" spans="1:26" x14ac:dyDescent="0.2">
      <c r="A1714"/>
      <c r="B1714"/>
      <c r="C1714"/>
      <c r="D1714"/>
      <c r="E1714"/>
      <c r="F1714"/>
      <c r="G1714"/>
      <c r="H1714"/>
      <c r="I1714" s="138"/>
      <c r="J1714"/>
      <c r="K1714"/>
      <c r="L1714"/>
      <c r="M1714"/>
      <c r="N1714"/>
      <c r="O1714"/>
      <c r="P1714"/>
      <c r="Q1714"/>
      <c r="R1714"/>
      <c r="S1714"/>
      <c r="T1714"/>
      <c r="U1714"/>
      <c r="V1714"/>
      <c r="W1714" s="138"/>
      <c r="X1714" s="138"/>
      <c r="Y1714"/>
      <c r="Z1714"/>
    </row>
    <row r="1715" spans="1:26" x14ac:dyDescent="0.2">
      <c r="A1715"/>
      <c r="B1715"/>
      <c r="C1715"/>
      <c r="D1715"/>
      <c r="E1715"/>
      <c r="F1715"/>
      <c r="G1715"/>
      <c r="H1715"/>
      <c r="I1715" s="138"/>
      <c r="J1715"/>
      <c r="K1715"/>
      <c r="L1715"/>
      <c r="M1715"/>
      <c r="N1715"/>
      <c r="O1715"/>
      <c r="P1715"/>
      <c r="Q1715"/>
      <c r="R1715"/>
      <c r="S1715"/>
      <c r="T1715"/>
      <c r="U1715"/>
      <c r="V1715"/>
      <c r="W1715" s="138"/>
      <c r="X1715" s="138"/>
      <c r="Y1715"/>
      <c r="Z1715"/>
    </row>
    <row r="1716" spans="1:26" x14ac:dyDescent="0.2">
      <c r="A1716"/>
      <c r="B1716"/>
      <c r="C1716"/>
      <c r="D1716"/>
      <c r="E1716"/>
      <c r="F1716"/>
      <c r="G1716"/>
      <c r="H1716"/>
      <c r="I1716" s="138"/>
      <c r="J1716"/>
      <c r="K1716"/>
      <c r="L1716"/>
      <c r="M1716"/>
      <c r="N1716"/>
      <c r="O1716"/>
      <c r="P1716"/>
      <c r="Q1716"/>
      <c r="R1716"/>
      <c r="S1716"/>
      <c r="T1716"/>
      <c r="U1716"/>
      <c r="V1716"/>
      <c r="W1716" s="138"/>
      <c r="X1716" s="138"/>
      <c r="Y1716"/>
      <c r="Z1716"/>
    </row>
    <row r="1717" spans="1:26" x14ac:dyDescent="0.2">
      <c r="A1717"/>
      <c r="B1717"/>
      <c r="C1717"/>
      <c r="D1717"/>
      <c r="E1717"/>
      <c r="F1717"/>
      <c r="G1717"/>
      <c r="H1717"/>
      <c r="I1717" s="138"/>
      <c r="J1717"/>
      <c r="K1717"/>
      <c r="L1717"/>
      <c r="M1717"/>
      <c r="N1717"/>
      <c r="O1717"/>
      <c r="P1717"/>
      <c r="Q1717"/>
      <c r="R1717"/>
      <c r="S1717"/>
      <c r="T1717"/>
      <c r="U1717"/>
      <c r="V1717"/>
      <c r="W1717" s="138"/>
      <c r="X1717" s="138"/>
      <c r="Y1717"/>
      <c r="Z1717"/>
    </row>
    <row r="1718" spans="1:26" x14ac:dyDescent="0.2">
      <c r="A1718"/>
      <c r="B1718"/>
      <c r="C1718"/>
      <c r="D1718"/>
      <c r="E1718"/>
      <c r="F1718"/>
      <c r="G1718"/>
      <c r="H1718"/>
      <c r="I1718" s="138"/>
      <c r="J1718"/>
      <c r="K1718"/>
      <c r="L1718"/>
      <c r="M1718"/>
      <c r="N1718"/>
      <c r="O1718"/>
      <c r="P1718"/>
      <c r="Q1718"/>
      <c r="R1718"/>
      <c r="S1718"/>
      <c r="T1718"/>
      <c r="U1718"/>
      <c r="V1718"/>
      <c r="W1718" s="138"/>
      <c r="X1718" s="138"/>
      <c r="Y1718"/>
      <c r="Z1718"/>
    </row>
    <row r="1719" spans="1:26" x14ac:dyDescent="0.2">
      <c r="A1719"/>
      <c r="B1719"/>
      <c r="C1719"/>
      <c r="D1719"/>
      <c r="E1719"/>
      <c r="F1719"/>
      <c r="G1719"/>
      <c r="H1719"/>
      <c r="I1719" s="138"/>
      <c r="J1719"/>
      <c r="K1719"/>
      <c r="L1719"/>
      <c r="M1719"/>
      <c r="N1719"/>
      <c r="O1719"/>
      <c r="P1719"/>
      <c r="Q1719"/>
      <c r="R1719"/>
      <c r="S1719"/>
      <c r="T1719"/>
      <c r="U1719"/>
      <c r="V1719"/>
      <c r="W1719" s="138"/>
      <c r="X1719" s="138"/>
      <c r="Y1719"/>
      <c r="Z1719"/>
    </row>
    <row r="1720" spans="1:26" x14ac:dyDescent="0.2">
      <c r="A1720"/>
      <c r="B1720"/>
      <c r="C1720"/>
      <c r="D1720"/>
      <c r="E1720"/>
      <c r="F1720"/>
      <c r="G1720"/>
      <c r="H1720"/>
      <c r="I1720" s="138"/>
      <c r="J1720"/>
      <c r="K1720"/>
      <c r="L1720"/>
      <c r="M1720"/>
      <c r="N1720"/>
      <c r="O1720"/>
      <c r="P1720"/>
      <c r="Q1720"/>
      <c r="R1720"/>
      <c r="S1720"/>
      <c r="T1720"/>
      <c r="U1720"/>
      <c r="V1720"/>
      <c r="W1720" s="138"/>
      <c r="X1720" s="138"/>
      <c r="Y1720"/>
      <c r="Z1720"/>
    </row>
    <row r="1721" spans="1:26" x14ac:dyDescent="0.2">
      <c r="A1721"/>
      <c r="B1721"/>
      <c r="C1721"/>
      <c r="D1721"/>
      <c r="E1721"/>
      <c r="F1721"/>
      <c r="G1721"/>
      <c r="H1721"/>
      <c r="I1721" s="138"/>
      <c r="J1721"/>
      <c r="K1721"/>
      <c r="L1721"/>
      <c r="M1721"/>
      <c r="N1721"/>
      <c r="O1721"/>
      <c r="P1721"/>
      <c r="Q1721"/>
      <c r="R1721"/>
      <c r="S1721"/>
      <c r="T1721"/>
      <c r="U1721"/>
      <c r="V1721"/>
      <c r="W1721" s="138"/>
      <c r="X1721" s="138"/>
      <c r="Y1721"/>
      <c r="Z1721"/>
    </row>
    <row r="1722" spans="1:26" x14ac:dyDescent="0.2">
      <c r="A1722"/>
      <c r="B1722"/>
      <c r="C1722"/>
      <c r="D1722"/>
      <c r="E1722"/>
      <c r="F1722"/>
      <c r="G1722"/>
      <c r="H1722"/>
      <c r="I1722" s="138"/>
      <c r="J1722"/>
      <c r="K1722"/>
      <c r="L1722"/>
      <c r="M1722"/>
      <c r="N1722"/>
      <c r="O1722"/>
      <c r="P1722"/>
      <c r="Q1722"/>
      <c r="R1722"/>
      <c r="S1722"/>
      <c r="T1722"/>
      <c r="U1722"/>
      <c r="V1722"/>
      <c r="W1722" s="138"/>
      <c r="X1722" s="138"/>
      <c r="Y1722"/>
      <c r="Z1722"/>
    </row>
    <row r="1723" spans="1:26" x14ac:dyDescent="0.2">
      <c r="A1723"/>
      <c r="B1723"/>
      <c r="C1723"/>
      <c r="D1723"/>
      <c r="E1723"/>
      <c r="F1723"/>
      <c r="G1723"/>
      <c r="H1723"/>
      <c r="I1723" s="138"/>
      <c r="J1723"/>
      <c r="K1723"/>
      <c r="L1723"/>
      <c r="M1723"/>
      <c r="N1723"/>
      <c r="O1723"/>
      <c r="P1723"/>
      <c r="Q1723"/>
      <c r="R1723"/>
      <c r="S1723"/>
      <c r="T1723"/>
      <c r="U1723"/>
      <c r="V1723"/>
      <c r="W1723" s="138"/>
      <c r="X1723" s="138"/>
      <c r="Y1723"/>
      <c r="Z1723"/>
    </row>
    <row r="1724" spans="1:26" x14ac:dyDescent="0.2">
      <c r="A1724"/>
      <c r="B1724"/>
      <c r="C1724"/>
      <c r="D1724"/>
      <c r="E1724"/>
      <c r="F1724"/>
      <c r="G1724"/>
      <c r="H1724"/>
      <c r="I1724" s="138"/>
      <c r="J1724"/>
      <c r="K1724"/>
      <c r="L1724"/>
      <c r="M1724"/>
      <c r="N1724"/>
      <c r="O1724"/>
      <c r="P1724"/>
      <c r="Q1724"/>
      <c r="R1724"/>
      <c r="S1724"/>
      <c r="T1724"/>
      <c r="U1724"/>
      <c r="V1724"/>
      <c r="W1724" s="138"/>
      <c r="X1724" s="138"/>
      <c r="Y1724"/>
      <c r="Z1724"/>
    </row>
    <row r="1725" spans="1:26" x14ac:dyDescent="0.2">
      <c r="A1725"/>
      <c r="B1725"/>
      <c r="C1725"/>
      <c r="D1725"/>
      <c r="E1725"/>
      <c r="F1725"/>
      <c r="G1725"/>
      <c r="H1725"/>
      <c r="I1725" s="138"/>
      <c r="J1725"/>
      <c r="K1725"/>
      <c r="L1725"/>
      <c r="M1725"/>
      <c r="N1725"/>
      <c r="O1725"/>
      <c r="P1725"/>
      <c r="Q1725"/>
      <c r="R1725"/>
      <c r="S1725"/>
      <c r="T1725"/>
      <c r="U1725"/>
      <c r="V1725"/>
      <c r="W1725" s="138"/>
      <c r="X1725" s="138"/>
      <c r="Y1725"/>
      <c r="Z1725"/>
    </row>
    <row r="1726" spans="1:26" x14ac:dyDescent="0.2">
      <c r="A1726"/>
      <c r="B1726"/>
      <c r="C1726"/>
      <c r="D1726"/>
      <c r="E1726"/>
      <c r="F1726"/>
      <c r="G1726"/>
      <c r="H1726"/>
      <c r="I1726" s="138"/>
      <c r="J1726"/>
      <c r="K1726"/>
      <c r="L1726"/>
      <c r="M1726"/>
      <c r="N1726"/>
      <c r="O1726"/>
      <c r="P1726"/>
      <c r="Q1726"/>
      <c r="R1726"/>
      <c r="S1726"/>
      <c r="T1726"/>
      <c r="U1726"/>
      <c r="V1726"/>
      <c r="W1726" s="138"/>
      <c r="X1726" s="138"/>
      <c r="Y1726"/>
      <c r="Z1726"/>
    </row>
    <row r="1727" spans="1:26" x14ac:dyDescent="0.2">
      <c r="A1727"/>
      <c r="B1727"/>
      <c r="C1727"/>
      <c r="D1727"/>
      <c r="E1727"/>
      <c r="F1727"/>
      <c r="G1727"/>
      <c r="H1727"/>
      <c r="I1727" s="138"/>
      <c r="J1727"/>
      <c r="K1727"/>
      <c r="L1727"/>
      <c r="M1727"/>
      <c r="N1727"/>
      <c r="O1727"/>
      <c r="P1727"/>
      <c r="Q1727"/>
      <c r="R1727"/>
      <c r="S1727"/>
      <c r="T1727"/>
      <c r="U1727"/>
      <c r="V1727"/>
      <c r="W1727" s="138"/>
      <c r="X1727" s="138"/>
      <c r="Y1727"/>
      <c r="Z1727"/>
    </row>
    <row r="1728" spans="1:26" x14ac:dyDescent="0.2">
      <c r="A1728"/>
      <c r="B1728"/>
      <c r="C1728"/>
      <c r="D1728"/>
      <c r="E1728"/>
      <c r="F1728"/>
      <c r="G1728"/>
      <c r="H1728"/>
      <c r="I1728" s="138"/>
      <c r="J1728"/>
      <c r="K1728"/>
      <c r="L1728"/>
      <c r="M1728"/>
      <c r="N1728"/>
      <c r="O1728"/>
      <c r="P1728"/>
      <c r="Q1728"/>
      <c r="R1728"/>
      <c r="S1728"/>
      <c r="T1728"/>
      <c r="U1728"/>
      <c r="V1728"/>
      <c r="W1728" s="138"/>
      <c r="X1728" s="138"/>
      <c r="Y1728"/>
      <c r="Z1728"/>
    </row>
    <row r="1729" spans="1:26" x14ac:dyDescent="0.2">
      <c r="A1729"/>
      <c r="B1729"/>
      <c r="C1729"/>
      <c r="D1729"/>
      <c r="E1729"/>
      <c r="F1729"/>
      <c r="G1729"/>
      <c r="H1729"/>
      <c r="I1729" s="138"/>
      <c r="J1729"/>
      <c r="K1729"/>
      <c r="L1729"/>
      <c r="M1729"/>
      <c r="N1729"/>
      <c r="O1729"/>
      <c r="P1729"/>
      <c r="Q1729"/>
      <c r="R1729"/>
      <c r="S1729"/>
      <c r="T1729"/>
      <c r="U1729"/>
      <c r="V1729"/>
      <c r="W1729" s="138"/>
      <c r="X1729" s="138"/>
      <c r="Y1729"/>
      <c r="Z1729"/>
    </row>
    <row r="1730" spans="1:26" x14ac:dyDescent="0.2">
      <c r="A1730"/>
      <c r="B1730"/>
      <c r="C1730"/>
      <c r="D1730"/>
      <c r="E1730"/>
      <c r="F1730"/>
      <c r="G1730"/>
      <c r="H1730"/>
      <c r="I1730" s="138"/>
      <c r="J1730"/>
      <c r="K1730"/>
      <c r="L1730"/>
      <c r="M1730"/>
      <c r="N1730"/>
      <c r="O1730"/>
      <c r="P1730"/>
      <c r="Q1730"/>
      <c r="R1730"/>
      <c r="S1730"/>
      <c r="T1730"/>
      <c r="U1730"/>
      <c r="V1730"/>
      <c r="W1730" s="138"/>
      <c r="X1730" s="138"/>
      <c r="Y1730"/>
      <c r="Z1730"/>
    </row>
    <row r="1731" spans="1:26" x14ac:dyDescent="0.2">
      <c r="A1731"/>
      <c r="B1731"/>
      <c r="C1731"/>
      <c r="D1731"/>
      <c r="E1731"/>
      <c r="F1731"/>
      <c r="G1731"/>
      <c r="H1731"/>
      <c r="I1731" s="138"/>
      <c r="J1731"/>
      <c r="K1731"/>
      <c r="L1731"/>
      <c r="M1731"/>
      <c r="N1731"/>
      <c r="O1731"/>
      <c r="P1731"/>
      <c r="Q1731"/>
      <c r="R1731"/>
      <c r="S1731"/>
      <c r="T1731"/>
      <c r="U1731"/>
      <c r="V1731"/>
      <c r="W1731" s="138"/>
      <c r="X1731" s="138"/>
      <c r="Y1731"/>
      <c r="Z1731"/>
    </row>
    <row r="1732" spans="1:26" x14ac:dyDescent="0.2">
      <c r="A1732"/>
      <c r="B1732"/>
      <c r="C1732"/>
      <c r="D1732"/>
      <c r="E1732"/>
      <c r="F1732"/>
      <c r="G1732"/>
      <c r="H1732"/>
      <c r="I1732" s="138"/>
      <c r="J1732"/>
      <c r="K1732"/>
      <c r="L1732"/>
      <c r="M1732"/>
      <c r="N1732"/>
      <c r="O1732"/>
      <c r="P1732"/>
      <c r="Q1732"/>
      <c r="R1732"/>
      <c r="S1732"/>
      <c r="T1732"/>
      <c r="U1732"/>
      <c r="V1732"/>
      <c r="W1732" s="138"/>
      <c r="X1732" s="138"/>
      <c r="Y1732"/>
      <c r="Z1732"/>
    </row>
    <row r="1733" spans="1:26" x14ac:dyDescent="0.2">
      <c r="A1733"/>
      <c r="B1733"/>
      <c r="C1733"/>
      <c r="D1733"/>
      <c r="E1733"/>
      <c r="F1733"/>
      <c r="G1733"/>
      <c r="H1733"/>
      <c r="I1733" s="138"/>
      <c r="J1733"/>
      <c r="K1733"/>
      <c r="L1733"/>
      <c r="M1733"/>
      <c r="N1733"/>
      <c r="O1733"/>
      <c r="P1733"/>
      <c r="Q1733"/>
      <c r="R1733"/>
      <c r="S1733"/>
      <c r="T1733"/>
      <c r="U1733"/>
      <c r="V1733"/>
      <c r="W1733" s="138"/>
      <c r="X1733" s="138"/>
      <c r="Y1733"/>
      <c r="Z1733"/>
    </row>
    <row r="1734" spans="1:26" x14ac:dyDescent="0.2">
      <c r="A1734"/>
      <c r="B1734"/>
      <c r="C1734"/>
      <c r="D1734"/>
      <c r="E1734"/>
      <c r="F1734"/>
      <c r="G1734"/>
      <c r="H1734"/>
      <c r="I1734" s="138"/>
      <c r="J1734"/>
      <c r="K1734"/>
      <c r="L1734"/>
      <c r="M1734"/>
      <c r="N1734"/>
      <c r="O1734"/>
      <c r="P1734"/>
      <c r="Q1734"/>
      <c r="R1734"/>
      <c r="S1734"/>
      <c r="T1734"/>
      <c r="U1734"/>
      <c r="V1734"/>
      <c r="W1734" s="138"/>
      <c r="X1734" s="138"/>
      <c r="Y1734"/>
      <c r="Z1734"/>
    </row>
    <row r="1735" spans="1:26" x14ac:dyDescent="0.2">
      <c r="A1735"/>
      <c r="B1735"/>
      <c r="C1735"/>
      <c r="D1735"/>
      <c r="E1735"/>
      <c r="F1735"/>
      <c r="G1735"/>
      <c r="H1735"/>
      <c r="I1735" s="138"/>
      <c r="J1735"/>
      <c r="K1735"/>
      <c r="L1735"/>
      <c r="M1735"/>
      <c r="N1735"/>
      <c r="O1735"/>
      <c r="P1735"/>
      <c r="Q1735"/>
      <c r="R1735"/>
      <c r="S1735"/>
      <c r="T1735"/>
      <c r="U1735"/>
      <c r="V1735"/>
      <c r="W1735" s="138"/>
      <c r="X1735" s="138"/>
      <c r="Y1735"/>
      <c r="Z1735"/>
    </row>
    <row r="1736" spans="1:26" x14ac:dyDescent="0.2">
      <c r="A1736"/>
      <c r="B1736"/>
      <c r="C1736"/>
      <c r="D1736"/>
      <c r="E1736"/>
      <c r="F1736"/>
      <c r="G1736"/>
      <c r="H1736"/>
      <c r="I1736" s="138"/>
      <c r="J1736"/>
      <c r="K1736"/>
      <c r="L1736"/>
      <c r="M1736"/>
      <c r="N1736"/>
      <c r="O1736"/>
      <c r="P1736"/>
      <c r="Q1736"/>
      <c r="R1736"/>
      <c r="S1736"/>
      <c r="T1736"/>
      <c r="U1736"/>
      <c r="V1736"/>
      <c r="W1736" s="138"/>
      <c r="X1736" s="138"/>
      <c r="Y1736"/>
      <c r="Z1736"/>
    </row>
    <row r="1737" spans="1:26" x14ac:dyDescent="0.2">
      <c r="A1737"/>
      <c r="B1737"/>
      <c r="C1737"/>
      <c r="D1737"/>
      <c r="E1737"/>
      <c r="F1737"/>
      <c r="G1737"/>
      <c r="H1737"/>
      <c r="I1737" s="138"/>
      <c r="J1737"/>
      <c r="K1737"/>
      <c r="L1737"/>
      <c r="M1737"/>
      <c r="N1737"/>
      <c r="O1737"/>
      <c r="P1737"/>
      <c r="Q1737"/>
      <c r="R1737"/>
      <c r="S1737"/>
      <c r="T1737"/>
      <c r="U1737"/>
      <c r="V1737"/>
      <c r="W1737" s="138"/>
      <c r="X1737" s="138"/>
      <c r="Y1737"/>
      <c r="Z1737"/>
    </row>
    <row r="1738" spans="1:26" x14ac:dyDescent="0.2">
      <c r="A1738"/>
      <c r="B1738"/>
      <c r="C1738"/>
      <c r="D1738"/>
      <c r="E1738"/>
      <c r="F1738"/>
      <c r="G1738"/>
      <c r="H1738"/>
      <c r="I1738" s="138"/>
      <c r="J1738"/>
      <c r="K1738"/>
      <c r="L1738"/>
      <c r="M1738"/>
      <c r="N1738"/>
      <c r="O1738"/>
      <c r="P1738"/>
      <c r="Q1738"/>
      <c r="R1738"/>
      <c r="S1738"/>
      <c r="T1738"/>
      <c r="U1738"/>
      <c r="V1738"/>
      <c r="W1738" s="138"/>
      <c r="X1738" s="138"/>
      <c r="Y1738"/>
      <c r="Z1738"/>
    </row>
    <row r="1739" spans="1:26" x14ac:dyDescent="0.2">
      <c r="A1739"/>
      <c r="B1739"/>
      <c r="C1739"/>
      <c r="D1739"/>
      <c r="E1739"/>
      <c r="F1739"/>
      <c r="G1739"/>
      <c r="H1739"/>
      <c r="I1739" s="138"/>
      <c r="J1739"/>
      <c r="K1739"/>
      <c r="L1739"/>
      <c r="M1739"/>
      <c r="N1739"/>
      <c r="O1739"/>
      <c r="P1739"/>
      <c r="Q1739"/>
      <c r="R1739"/>
      <c r="S1739"/>
      <c r="T1739"/>
      <c r="U1739"/>
      <c r="V1739"/>
      <c r="W1739" s="138"/>
      <c r="X1739" s="138"/>
      <c r="Y1739"/>
      <c r="Z1739"/>
    </row>
    <row r="1740" spans="1:26" x14ac:dyDescent="0.2">
      <c r="A1740"/>
      <c r="B1740"/>
      <c r="C1740"/>
      <c r="D1740"/>
      <c r="E1740"/>
      <c r="F1740"/>
      <c r="G1740"/>
      <c r="H1740"/>
      <c r="I1740" s="138"/>
      <c r="J1740"/>
      <c r="K1740"/>
      <c r="L1740"/>
      <c r="M1740"/>
      <c r="N1740"/>
      <c r="O1740"/>
      <c r="P1740"/>
      <c r="Q1740"/>
      <c r="R1740"/>
      <c r="S1740"/>
      <c r="T1740"/>
      <c r="U1740"/>
      <c r="V1740"/>
      <c r="W1740" s="138"/>
      <c r="X1740" s="138"/>
      <c r="Y1740"/>
      <c r="Z1740"/>
    </row>
    <row r="1741" spans="1:26" x14ac:dyDescent="0.2">
      <c r="A1741"/>
      <c r="B1741"/>
      <c r="C1741"/>
      <c r="D1741"/>
      <c r="E1741"/>
      <c r="F1741"/>
      <c r="G1741"/>
      <c r="H1741"/>
      <c r="I1741" s="138"/>
      <c r="J1741"/>
      <c r="K1741"/>
      <c r="L1741"/>
      <c r="M1741"/>
      <c r="N1741"/>
      <c r="O1741"/>
      <c r="P1741"/>
      <c r="Q1741"/>
      <c r="R1741"/>
      <c r="S1741"/>
      <c r="T1741"/>
      <c r="U1741"/>
      <c r="V1741"/>
      <c r="W1741" s="138"/>
      <c r="X1741" s="138"/>
      <c r="Y1741"/>
      <c r="Z1741"/>
    </row>
    <row r="1742" spans="1:26" x14ac:dyDescent="0.2">
      <c r="A1742"/>
      <c r="B1742"/>
      <c r="C1742"/>
      <c r="D1742"/>
      <c r="E1742"/>
      <c r="F1742"/>
      <c r="G1742"/>
      <c r="H1742"/>
      <c r="I1742" s="138"/>
      <c r="J1742"/>
      <c r="K1742"/>
      <c r="L1742"/>
      <c r="M1742"/>
      <c r="N1742"/>
      <c r="O1742"/>
      <c r="P1742"/>
      <c r="Q1742"/>
      <c r="R1742"/>
      <c r="S1742"/>
      <c r="T1742"/>
      <c r="U1742"/>
      <c r="V1742"/>
      <c r="W1742" s="138"/>
      <c r="X1742" s="138"/>
      <c r="Y1742"/>
      <c r="Z1742"/>
    </row>
    <row r="1743" spans="1:26" x14ac:dyDescent="0.2">
      <c r="A1743"/>
      <c r="B1743"/>
      <c r="C1743"/>
      <c r="D1743"/>
      <c r="E1743"/>
      <c r="F1743"/>
      <c r="G1743"/>
      <c r="H1743"/>
      <c r="I1743" s="138"/>
      <c r="J1743"/>
      <c r="K1743"/>
      <c r="L1743"/>
      <c r="M1743"/>
      <c r="N1743"/>
      <c r="O1743"/>
      <c r="P1743"/>
      <c r="Q1743"/>
      <c r="R1743"/>
      <c r="S1743"/>
      <c r="T1743"/>
      <c r="U1743"/>
      <c r="V1743"/>
      <c r="W1743" s="138"/>
      <c r="X1743" s="138"/>
      <c r="Y1743"/>
      <c r="Z1743"/>
    </row>
    <row r="1744" spans="1:26" x14ac:dyDescent="0.2">
      <c r="A1744"/>
      <c r="B1744"/>
      <c r="C1744"/>
      <c r="D1744"/>
      <c r="E1744"/>
      <c r="F1744"/>
      <c r="G1744"/>
      <c r="H1744"/>
      <c r="I1744" s="138"/>
      <c r="J1744"/>
      <c r="K1744"/>
      <c r="L1744"/>
      <c r="M1744"/>
      <c r="N1744"/>
      <c r="O1744"/>
      <c r="P1744"/>
      <c r="Q1744"/>
      <c r="R1744"/>
      <c r="S1744"/>
      <c r="T1744"/>
      <c r="U1744"/>
      <c r="V1744"/>
      <c r="W1744" s="138"/>
      <c r="X1744" s="138"/>
      <c r="Y1744"/>
      <c r="Z1744"/>
    </row>
    <row r="1745" spans="1:26" x14ac:dyDescent="0.2">
      <c r="A1745"/>
      <c r="B1745"/>
      <c r="C1745"/>
      <c r="D1745"/>
      <c r="E1745"/>
      <c r="F1745"/>
      <c r="G1745"/>
      <c r="H1745"/>
      <c r="I1745" s="138"/>
      <c r="J1745"/>
      <c r="K1745"/>
      <c r="L1745"/>
      <c r="M1745"/>
      <c r="N1745"/>
      <c r="O1745"/>
      <c r="P1745"/>
      <c r="Q1745"/>
      <c r="R1745"/>
      <c r="S1745"/>
      <c r="T1745"/>
      <c r="U1745"/>
      <c r="V1745"/>
      <c r="W1745" s="138"/>
      <c r="X1745" s="138"/>
      <c r="Y1745"/>
      <c r="Z1745"/>
    </row>
    <row r="1746" spans="1:26" x14ac:dyDescent="0.2">
      <c r="A1746"/>
      <c r="B1746"/>
      <c r="C1746"/>
      <c r="D1746"/>
      <c r="E1746"/>
      <c r="F1746"/>
      <c r="G1746"/>
      <c r="H1746"/>
      <c r="I1746" s="138"/>
      <c r="J1746"/>
      <c r="K1746"/>
      <c r="L1746"/>
      <c r="M1746"/>
      <c r="N1746"/>
      <c r="O1746"/>
      <c r="P1746"/>
      <c r="Q1746"/>
      <c r="R1746"/>
      <c r="S1746"/>
      <c r="T1746"/>
      <c r="U1746"/>
      <c r="V1746"/>
      <c r="W1746" s="138"/>
      <c r="X1746" s="138"/>
      <c r="Y1746"/>
      <c r="Z1746"/>
    </row>
    <row r="1747" spans="1:26" x14ac:dyDescent="0.2">
      <c r="A1747"/>
      <c r="B1747"/>
      <c r="C1747"/>
      <c r="D1747"/>
      <c r="E1747"/>
      <c r="F1747"/>
      <c r="G1747"/>
      <c r="H1747"/>
      <c r="I1747" s="138"/>
      <c r="J1747"/>
      <c r="K1747"/>
      <c r="L1747"/>
      <c r="M1747"/>
      <c r="N1747"/>
      <c r="O1747"/>
      <c r="P1747"/>
      <c r="Q1747"/>
      <c r="R1747"/>
      <c r="S1747"/>
      <c r="T1747"/>
      <c r="U1747"/>
      <c r="V1747"/>
      <c r="W1747" s="138"/>
      <c r="X1747" s="138"/>
      <c r="Y1747"/>
      <c r="Z1747"/>
    </row>
    <row r="1748" spans="1:26" x14ac:dyDescent="0.2">
      <c r="A1748"/>
      <c r="B1748"/>
      <c r="C1748"/>
      <c r="D1748"/>
      <c r="E1748"/>
      <c r="F1748"/>
      <c r="G1748"/>
      <c r="H1748"/>
      <c r="I1748" s="138"/>
      <c r="J1748"/>
      <c r="K1748"/>
      <c r="L1748"/>
      <c r="M1748"/>
      <c r="N1748"/>
      <c r="O1748"/>
      <c r="P1748"/>
      <c r="Q1748"/>
      <c r="R1748"/>
      <c r="S1748"/>
      <c r="T1748"/>
      <c r="U1748"/>
      <c r="V1748"/>
      <c r="W1748" s="138"/>
      <c r="X1748" s="138"/>
      <c r="Y1748"/>
      <c r="Z1748"/>
    </row>
    <row r="1749" spans="1:26" x14ac:dyDescent="0.2">
      <c r="A1749"/>
      <c r="B1749"/>
      <c r="C1749"/>
      <c r="D1749"/>
      <c r="E1749"/>
      <c r="F1749"/>
      <c r="G1749"/>
      <c r="H1749"/>
      <c r="I1749" s="138"/>
      <c r="J1749"/>
      <c r="K1749"/>
      <c r="L1749"/>
      <c r="M1749"/>
      <c r="N1749"/>
      <c r="O1749"/>
      <c r="P1749"/>
      <c r="Q1749"/>
      <c r="R1749"/>
      <c r="S1749"/>
      <c r="T1749"/>
      <c r="U1749"/>
      <c r="V1749"/>
      <c r="W1749" s="138"/>
      <c r="X1749" s="138"/>
      <c r="Y1749"/>
      <c r="Z1749"/>
    </row>
    <row r="1750" spans="1:26" x14ac:dyDescent="0.2">
      <c r="A1750"/>
      <c r="B1750"/>
      <c r="C1750"/>
      <c r="D1750"/>
      <c r="E1750"/>
      <c r="F1750"/>
      <c r="G1750"/>
      <c r="H1750"/>
      <c r="I1750" s="138"/>
      <c r="J1750"/>
      <c r="K1750"/>
      <c r="L1750"/>
      <c r="M1750"/>
      <c r="N1750"/>
      <c r="O1750"/>
      <c r="P1750"/>
      <c r="Q1750"/>
      <c r="R1750"/>
      <c r="S1750"/>
      <c r="T1750"/>
      <c r="U1750"/>
      <c r="V1750"/>
      <c r="W1750" s="138"/>
      <c r="X1750" s="138"/>
      <c r="Y1750"/>
      <c r="Z1750"/>
    </row>
    <row r="1751" spans="1:26" x14ac:dyDescent="0.2">
      <c r="A1751"/>
      <c r="B1751"/>
      <c r="C1751"/>
      <c r="D1751"/>
      <c r="E1751"/>
      <c r="F1751"/>
      <c r="G1751"/>
      <c r="H1751"/>
      <c r="I1751" s="138"/>
      <c r="J1751"/>
      <c r="K1751"/>
      <c r="L1751"/>
      <c r="M1751"/>
      <c r="N1751"/>
      <c r="O1751"/>
      <c r="P1751"/>
      <c r="Q1751"/>
      <c r="R1751"/>
      <c r="S1751"/>
      <c r="T1751"/>
      <c r="U1751"/>
      <c r="V1751"/>
      <c r="W1751" s="138"/>
      <c r="X1751" s="138"/>
      <c r="Y1751"/>
      <c r="Z1751"/>
    </row>
    <row r="1752" spans="1:26" x14ac:dyDescent="0.2">
      <c r="A1752"/>
      <c r="B1752"/>
      <c r="C1752"/>
      <c r="D1752"/>
      <c r="E1752"/>
      <c r="F1752"/>
      <c r="G1752"/>
      <c r="H1752"/>
      <c r="I1752" s="138"/>
      <c r="J1752"/>
      <c r="K1752"/>
      <c r="L1752"/>
      <c r="M1752"/>
      <c r="N1752"/>
      <c r="O1752"/>
      <c r="P1752"/>
      <c r="Q1752"/>
      <c r="R1752"/>
      <c r="S1752"/>
      <c r="T1752"/>
      <c r="U1752"/>
      <c r="V1752"/>
      <c r="W1752" s="138"/>
      <c r="X1752" s="138"/>
      <c r="Y1752"/>
      <c r="Z1752"/>
    </row>
    <row r="1753" spans="1:26" x14ac:dyDescent="0.2">
      <c r="A1753"/>
      <c r="B1753"/>
      <c r="C1753"/>
      <c r="D1753"/>
      <c r="E1753"/>
      <c r="F1753"/>
      <c r="G1753"/>
      <c r="H1753"/>
      <c r="I1753" s="138"/>
      <c r="J1753"/>
      <c r="K1753"/>
      <c r="L1753"/>
      <c r="M1753"/>
      <c r="N1753"/>
      <c r="O1753"/>
      <c r="P1753"/>
      <c r="Q1753"/>
      <c r="R1753"/>
      <c r="S1753"/>
      <c r="T1753"/>
      <c r="U1753"/>
      <c r="V1753"/>
      <c r="W1753" s="138"/>
      <c r="X1753" s="138"/>
      <c r="Y1753"/>
      <c r="Z1753"/>
    </row>
    <row r="1754" spans="1:26" x14ac:dyDescent="0.2">
      <c r="A1754"/>
      <c r="B1754"/>
      <c r="C1754"/>
      <c r="D1754"/>
      <c r="E1754"/>
      <c r="F1754"/>
      <c r="G1754"/>
      <c r="H1754"/>
      <c r="I1754" s="138"/>
      <c r="J1754"/>
      <c r="K1754"/>
      <c r="L1754"/>
      <c r="M1754"/>
      <c r="N1754"/>
      <c r="O1754"/>
      <c r="P1754"/>
      <c r="Q1754"/>
      <c r="R1754"/>
      <c r="S1754"/>
      <c r="T1754"/>
      <c r="U1754"/>
      <c r="V1754"/>
      <c r="W1754" s="138"/>
      <c r="X1754" s="138"/>
      <c r="Y1754"/>
      <c r="Z1754"/>
    </row>
    <row r="1755" spans="1:26" x14ac:dyDescent="0.2">
      <c r="A1755"/>
      <c r="B1755"/>
      <c r="C1755"/>
      <c r="D1755"/>
      <c r="E1755"/>
      <c r="F1755"/>
      <c r="G1755"/>
      <c r="H1755"/>
      <c r="I1755" s="138"/>
      <c r="J1755"/>
      <c r="K1755"/>
      <c r="L1755"/>
      <c r="M1755"/>
      <c r="N1755"/>
      <c r="O1755"/>
      <c r="P1755"/>
      <c r="Q1755"/>
      <c r="R1755"/>
      <c r="S1755"/>
      <c r="T1755"/>
      <c r="U1755"/>
      <c r="V1755"/>
      <c r="W1755" s="138"/>
      <c r="X1755" s="138"/>
      <c r="Y1755"/>
      <c r="Z1755"/>
    </row>
    <row r="1756" spans="1:26" x14ac:dyDescent="0.2">
      <c r="A1756"/>
      <c r="B1756"/>
      <c r="C1756"/>
      <c r="D1756"/>
      <c r="E1756"/>
      <c r="F1756"/>
      <c r="G1756"/>
      <c r="H1756"/>
      <c r="I1756" s="138"/>
      <c r="J1756"/>
      <c r="K1756"/>
      <c r="L1756"/>
      <c r="M1756"/>
      <c r="N1756"/>
      <c r="O1756"/>
      <c r="P1756"/>
      <c r="Q1756"/>
      <c r="R1756"/>
      <c r="S1756"/>
      <c r="T1756"/>
      <c r="U1756"/>
      <c r="V1756"/>
      <c r="W1756" s="138"/>
      <c r="X1756" s="138"/>
      <c r="Y1756"/>
      <c r="Z1756"/>
    </row>
    <row r="1757" spans="1:26" x14ac:dyDescent="0.2">
      <c r="A1757"/>
      <c r="B1757"/>
      <c r="C1757"/>
      <c r="D1757"/>
      <c r="E1757"/>
      <c r="F1757"/>
      <c r="G1757"/>
      <c r="H1757"/>
      <c r="I1757" s="138"/>
      <c r="J1757"/>
      <c r="K1757"/>
      <c r="L1757"/>
      <c r="M1757"/>
      <c r="N1757"/>
      <c r="O1757"/>
      <c r="P1757"/>
      <c r="Q1757"/>
      <c r="R1757"/>
      <c r="S1757"/>
      <c r="T1757"/>
      <c r="U1757"/>
      <c r="V1757"/>
      <c r="W1757" s="138"/>
      <c r="X1757" s="138"/>
      <c r="Y1757"/>
      <c r="Z1757"/>
    </row>
    <row r="1758" spans="1:26" x14ac:dyDescent="0.2">
      <c r="A1758"/>
      <c r="B1758"/>
      <c r="C1758"/>
      <c r="D1758"/>
      <c r="E1758"/>
      <c r="F1758"/>
      <c r="G1758"/>
      <c r="H1758"/>
      <c r="I1758" s="138"/>
      <c r="J1758"/>
      <c r="K1758"/>
      <c r="L1758"/>
      <c r="M1758"/>
      <c r="N1758"/>
      <c r="O1758"/>
      <c r="P1758"/>
      <c r="Q1758"/>
      <c r="R1758"/>
      <c r="S1758"/>
      <c r="T1758"/>
      <c r="U1758"/>
      <c r="V1758"/>
      <c r="W1758" s="138"/>
      <c r="X1758" s="138"/>
      <c r="Y1758"/>
      <c r="Z1758"/>
    </row>
    <row r="1759" spans="1:26" x14ac:dyDescent="0.2">
      <c r="A1759"/>
      <c r="B1759"/>
      <c r="C1759"/>
      <c r="D1759"/>
      <c r="E1759"/>
      <c r="F1759"/>
      <c r="G1759"/>
      <c r="H1759"/>
      <c r="I1759" s="138"/>
      <c r="J1759"/>
      <c r="K1759"/>
      <c r="L1759"/>
      <c r="M1759"/>
      <c r="N1759"/>
      <c r="O1759"/>
      <c r="P1759"/>
      <c r="Q1759"/>
      <c r="R1759"/>
      <c r="S1759"/>
      <c r="T1759"/>
      <c r="U1759"/>
      <c r="V1759"/>
      <c r="W1759" s="138"/>
      <c r="X1759" s="138"/>
      <c r="Y1759"/>
      <c r="Z1759"/>
    </row>
    <row r="1760" spans="1:26" x14ac:dyDescent="0.2">
      <c r="A1760"/>
      <c r="B1760"/>
      <c r="C1760"/>
      <c r="D1760"/>
      <c r="E1760"/>
      <c r="F1760"/>
      <c r="G1760"/>
      <c r="H1760"/>
      <c r="I1760" s="138"/>
      <c r="J1760"/>
      <c r="K1760"/>
      <c r="L1760"/>
      <c r="M1760"/>
      <c r="N1760"/>
      <c r="O1760"/>
      <c r="P1760"/>
      <c r="Q1760"/>
      <c r="R1760"/>
      <c r="S1760"/>
      <c r="T1760"/>
      <c r="U1760"/>
      <c r="V1760"/>
      <c r="W1760" s="138"/>
      <c r="X1760" s="138"/>
      <c r="Y1760"/>
      <c r="Z1760"/>
    </row>
    <row r="1761" spans="1:26" x14ac:dyDescent="0.2">
      <c r="A1761"/>
      <c r="B1761"/>
      <c r="C1761"/>
      <c r="D1761"/>
      <c r="E1761"/>
      <c r="F1761"/>
      <c r="G1761"/>
      <c r="H1761"/>
      <c r="I1761" s="138"/>
      <c r="J1761"/>
      <c r="K1761"/>
      <c r="L1761"/>
      <c r="M1761"/>
      <c r="N1761"/>
      <c r="O1761"/>
      <c r="P1761"/>
      <c r="Q1761"/>
      <c r="R1761"/>
      <c r="S1761"/>
      <c r="T1761"/>
      <c r="U1761"/>
      <c r="V1761"/>
      <c r="W1761" s="138"/>
      <c r="X1761" s="138"/>
      <c r="Y1761"/>
      <c r="Z1761"/>
    </row>
    <row r="1762" spans="1:26" x14ac:dyDescent="0.2">
      <c r="A1762"/>
      <c r="B1762"/>
      <c r="C1762"/>
      <c r="D1762"/>
      <c r="E1762"/>
      <c r="F1762"/>
      <c r="G1762"/>
      <c r="H1762"/>
      <c r="I1762" s="138"/>
      <c r="J1762"/>
      <c r="K1762"/>
      <c r="L1762"/>
      <c r="M1762"/>
      <c r="N1762"/>
      <c r="O1762"/>
      <c r="P1762"/>
      <c r="Q1762"/>
      <c r="R1762"/>
      <c r="S1762"/>
      <c r="T1762"/>
      <c r="U1762"/>
      <c r="V1762"/>
      <c r="W1762" s="138"/>
      <c r="X1762" s="138"/>
      <c r="Y1762"/>
      <c r="Z1762"/>
    </row>
    <row r="1763" spans="1:26" x14ac:dyDescent="0.2">
      <c r="A1763"/>
      <c r="B1763"/>
      <c r="C1763"/>
      <c r="D1763"/>
      <c r="E1763"/>
      <c r="F1763"/>
      <c r="G1763"/>
      <c r="H1763"/>
      <c r="I1763" s="138"/>
      <c r="J1763"/>
      <c r="K1763"/>
      <c r="L1763"/>
      <c r="M1763"/>
      <c r="N1763"/>
      <c r="O1763"/>
      <c r="P1763"/>
      <c r="Q1763"/>
      <c r="R1763"/>
      <c r="S1763"/>
      <c r="T1763"/>
      <c r="U1763"/>
      <c r="V1763"/>
      <c r="W1763" s="138"/>
      <c r="X1763" s="138"/>
      <c r="Y1763"/>
      <c r="Z1763"/>
    </row>
    <row r="1764" spans="1:26" x14ac:dyDescent="0.2">
      <c r="A1764"/>
      <c r="B1764"/>
      <c r="C1764"/>
      <c r="D1764"/>
      <c r="E1764"/>
      <c r="F1764"/>
      <c r="G1764"/>
      <c r="H1764"/>
      <c r="I1764" s="138"/>
      <c r="J1764"/>
      <c r="K1764"/>
      <c r="L1764"/>
      <c r="M1764"/>
      <c r="N1764"/>
      <c r="O1764"/>
      <c r="P1764"/>
      <c r="Q1764"/>
      <c r="R1764"/>
      <c r="S1764"/>
      <c r="T1764"/>
      <c r="U1764"/>
      <c r="V1764"/>
      <c r="W1764" s="138"/>
      <c r="X1764" s="138"/>
      <c r="Y1764"/>
      <c r="Z1764"/>
    </row>
    <row r="1765" spans="1:26" x14ac:dyDescent="0.2">
      <c r="A1765"/>
      <c r="B1765"/>
      <c r="C1765"/>
      <c r="D1765"/>
      <c r="E1765"/>
      <c r="F1765"/>
      <c r="G1765"/>
      <c r="H1765"/>
      <c r="I1765" s="138"/>
      <c r="J1765"/>
      <c r="K1765"/>
      <c r="L1765"/>
      <c r="M1765"/>
      <c r="N1765"/>
      <c r="O1765"/>
      <c r="P1765"/>
      <c r="Q1765"/>
      <c r="R1765"/>
      <c r="S1765"/>
      <c r="T1765"/>
      <c r="U1765"/>
      <c r="V1765"/>
      <c r="W1765" s="138"/>
      <c r="X1765" s="138"/>
      <c r="Y1765"/>
      <c r="Z1765"/>
    </row>
    <row r="1766" spans="1:26" x14ac:dyDescent="0.2">
      <c r="A1766"/>
      <c r="B1766"/>
      <c r="C1766"/>
      <c r="D1766"/>
      <c r="E1766"/>
      <c r="F1766"/>
      <c r="G1766"/>
      <c r="H1766"/>
      <c r="I1766" s="138"/>
      <c r="J1766"/>
      <c r="K1766"/>
      <c r="L1766"/>
      <c r="M1766"/>
      <c r="N1766"/>
      <c r="O1766"/>
      <c r="P1766"/>
      <c r="Q1766"/>
      <c r="R1766"/>
      <c r="S1766"/>
      <c r="T1766"/>
      <c r="U1766"/>
      <c r="V1766"/>
      <c r="W1766" s="138"/>
      <c r="X1766" s="138"/>
      <c r="Y1766"/>
      <c r="Z1766"/>
    </row>
    <row r="1767" spans="1:26" x14ac:dyDescent="0.2">
      <c r="A1767"/>
      <c r="B1767"/>
      <c r="C1767"/>
      <c r="D1767"/>
      <c r="E1767"/>
      <c r="F1767"/>
      <c r="G1767"/>
      <c r="H1767"/>
      <c r="I1767" s="138"/>
      <c r="J1767"/>
      <c r="K1767"/>
      <c r="L1767"/>
      <c r="M1767"/>
      <c r="N1767"/>
      <c r="O1767"/>
      <c r="P1767"/>
      <c r="Q1767"/>
      <c r="R1767"/>
      <c r="S1767"/>
      <c r="T1767"/>
      <c r="U1767"/>
      <c r="V1767"/>
      <c r="W1767" s="138"/>
      <c r="X1767" s="138"/>
      <c r="Y1767"/>
      <c r="Z1767"/>
    </row>
    <row r="1768" spans="1:26" x14ac:dyDescent="0.2">
      <c r="A1768"/>
      <c r="B1768"/>
      <c r="C1768"/>
      <c r="D1768"/>
      <c r="E1768"/>
      <c r="F1768"/>
      <c r="G1768"/>
      <c r="H1768"/>
      <c r="I1768" s="138"/>
      <c r="J1768"/>
      <c r="K1768"/>
      <c r="L1768"/>
      <c r="M1768"/>
      <c r="N1768"/>
      <c r="O1768"/>
      <c r="P1768"/>
      <c r="Q1768"/>
      <c r="R1768"/>
      <c r="S1768"/>
      <c r="T1768"/>
      <c r="U1768"/>
      <c r="V1768"/>
      <c r="W1768" s="138"/>
      <c r="X1768" s="138"/>
      <c r="Y1768"/>
      <c r="Z1768"/>
    </row>
    <row r="1769" spans="1:26" x14ac:dyDescent="0.2">
      <c r="A1769"/>
      <c r="B1769"/>
      <c r="C1769"/>
      <c r="D1769"/>
      <c r="E1769"/>
      <c r="F1769"/>
      <c r="G1769"/>
      <c r="H1769"/>
      <c r="I1769" s="138"/>
      <c r="J1769"/>
      <c r="K1769"/>
      <c r="L1769"/>
      <c r="M1769"/>
      <c r="N1769"/>
      <c r="O1769"/>
      <c r="P1769"/>
      <c r="Q1769"/>
      <c r="R1769"/>
      <c r="S1769"/>
      <c r="T1769"/>
      <c r="U1769"/>
      <c r="V1769"/>
      <c r="W1769" s="138"/>
      <c r="X1769" s="138"/>
      <c r="Y1769"/>
      <c r="Z1769"/>
    </row>
    <row r="1770" spans="1:26" x14ac:dyDescent="0.2">
      <c r="A1770"/>
      <c r="B1770"/>
      <c r="C1770"/>
      <c r="D1770"/>
      <c r="E1770"/>
      <c r="F1770"/>
      <c r="G1770"/>
      <c r="H1770"/>
      <c r="I1770" s="138"/>
      <c r="J1770"/>
      <c r="K1770"/>
      <c r="L1770"/>
      <c r="M1770"/>
      <c r="N1770"/>
      <c r="O1770"/>
      <c r="P1770"/>
      <c r="Q1770"/>
      <c r="R1770"/>
      <c r="S1770"/>
      <c r="T1770"/>
      <c r="U1770"/>
      <c r="V1770"/>
      <c r="W1770" s="138"/>
      <c r="X1770" s="138"/>
      <c r="Y1770"/>
      <c r="Z1770"/>
    </row>
    <row r="1771" spans="1:26" x14ac:dyDescent="0.2">
      <c r="A1771"/>
      <c r="B1771"/>
      <c r="C1771"/>
      <c r="D1771"/>
      <c r="E1771"/>
      <c r="F1771"/>
      <c r="G1771"/>
      <c r="H1771"/>
      <c r="I1771" s="138"/>
      <c r="J1771"/>
      <c r="K1771"/>
      <c r="L1771"/>
      <c r="M1771"/>
      <c r="N1771"/>
      <c r="O1771"/>
      <c r="P1771"/>
      <c r="Q1771"/>
      <c r="R1771"/>
      <c r="S1771"/>
      <c r="T1771"/>
      <c r="U1771"/>
      <c r="V1771"/>
      <c r="W1771" s="138"/>
      <c r="X1771" s="138"/>
      <c r="Y1771"/>
      <c r="Z1771"/>
    </row>
    <row r="1772" spans="1:26" x14ac:dyDescent="0.2">
      <c r="A1772"/>
      <c r="B1772"/>
      <c r="C1772"/>
      <c r="D1772"/>
      <c r="E1772"/>
      <c r="F1772"/>
      <c r="G1772"/>
      <c r="H1772"/>
      <c r="I1772" s="138"/>
      <c r="J1772"/>
      <c r="K1772"/>
      <c r="L1772"/>
      <c r="M1772"/>
      <c r="N1772"/>
      <c r="O1772"/>
      <c r="P1772"/>
      <c r="Q1772"/>
      <c r="R1772"/>
      <c r="S1772"/>
      <c r="T1772"/>
      <c r="U1772"/>
      <c r="V1772"/>
      <c r="W1772" s="138"/>
      <c r="X1772" s="138"/>
      <c r="Y1772"/>
      <c r="Z1772"/>
    </row>
    <row r="1773" spans="1:26" x14ac:dyDescent="0.2">
      <c r="A1773"/>
      <c r="B1773"/>
      <c r="C1773"/>
      <c r="D1773"/>
      <c r="E1773"/>
      <c r="F1773"/>
      <c r="G1773"/>
      <c r="H1773"/>
      <c r="I1773" s="138"/>
      <c r="J1773"/>
      <c r="K1773"/>
      <c r="L1773"/>
      <c r="M1773"/>
      <c r="N1773"/>
      <c r="O1773"/>
      <c r="P1773"/>
      <c r="Q1773"/>
      <c r="R1773"/>
      <c r="S1773"/>
      <c r="T1773"/>
      <c r="U1773"/>
      <c r="V1773"/>
      <c r="W1773" s="138"/>
      <c r="X1773" s="138"/>
      <c r="Y1773"/>
      <c r="Z1773"/>
    </row>
    <row r="1774" spans="1:26" x14ac:dyDescent="0.2">
      <c r="A1774"/>
      <c r="B1774"/>
      <c r="C1774"/>
      <c r="D1774"/>
      <c r="E1774"/>
      <c r="F1774"/>
      <c r="G1774"/>
      <c r="H1774"/>
      <c r="I1774" s="138"/>
      <c r="J1774"/>
      <c r="K1774"/>
      <c r="L1774"/>
      <c r="M1774"/>
      <c r="N1774"/>
      <c r="O1774"/>
      <c r="P1774"/>
      <c r="Q1774"/>
      <c r="R1774"/>
      <c r="S1774"/>
      <c r="T1774"/>
      <c r="U1774"/>
      <c r="V1774"/>
      <c r="W1774" s="138"/>
      <c r="X1774" s="138"/>
      <c r="Y1774"/>
      <c r="Z1774"/>
    </row>
    <row r="1775" spans="1:26" x14ac:dyDescent="0.2">
      <c r="A1775"/>
      <c r="B1775"/>
      <c r="C1775"/>
      <c r="D1775"/>
      <c r="E1775"/>
      <c r="F1775"/>
      <c r="G1775"/>
      <c r="H1775"/>
      <c r="I1775" s="138"/>
      <c r="J1775"/>
      <c r="K1775"/>
      <c r="L1775"/>
      <c r="M1775"/>
      <c r="N1775"/>
      <c r="O1775"/>
      <c r="P1775"/>
      <c r="Q1775"/>
      <c r="R1775"/>
      <c r="S1775"/>
      <c r="T1775"/>
      <c r="U1775"/>
      <c r="V1775"/>
      <c r="W1775" s="138"/>
      <c r="X1775" s="138"/>
      <c r="Y1775"/>
      <c r="Z1775"/>
    </row>
    <row r="1776" spans="1:26" x14ac:dyDescent="0.2">
      <c r="A1776"/>
      <c r="B1776"/>
      <c r="C1776"/>
      <c r="D1776"/>
      <c r="E1776"/>
      <c r="F1776"/>
      <c r="G1776"/>
      <c r="H1776"/>
      <c r="I1776" s="138"/>
      <c r="J1776"/>
      <c r="K1776"/>
      <c r="L1776"/>
      <c r="M1776"/>
      <c r="N1776"/>
      <c r="O1776"/>
      <c r="P1776"/>
      <c r="Q1776"/>
      <c r="R1776"/>
      <c r="S1776"/>
      <c r="T1776"/>
      <c r="U1776"/>
      <c r="V1776"/>
      <c r="W1776" s="138"/>
      <c r="X1776" s="138"/>
      <c r="Y1776"/>
      <c r="Z1776"/>
    </row>
    <row r="1777" spans="1:26" x14ac:dyDescent="0.2">
      <c r="A1777"/>
      <c r="B1777"/>
      <c r="C1777"/>
      <c r="D1777"/>
      <c r="E1777"/>
      <c r="F1777"/>
      <c r="G1777"/>
      <c r="H1777"/>
      <c r="I1777" s="138"/>
      <c r="J1777"/>
      <c r="K1777"/>
      <c r="L1777"/>
      <c r="M1777"/>
      <c r="N1777"/>
      <c r="O1777"/>
      <c r="P1777"/>
      <c r="Q1777"/>
      <c r="R1777"/>
      <c r="S1777"/>
      <c r="T1777"/>
      <c r="U1777"/>
      <c r="V1777"/>
      <c r="W1777" s="138"/>
      <c r="X1777" s="138"/>
      <c r="Y1777"/>
      <c r="Z1777"/>
    </row>
    <row r="1778" spans="1:26" x14ac:dyDescent="0.2">
      <c r="A1778"/>
      <c r="B1778"/>
      <c r="C1778"/>
      <c r="D1778"/>
      <c r="E1778"/>
      <c r="F1778"/>
      <c r="G1778"/>
      <c r="H1778"/>
      <c r="I1778" s="138"/>
      <c r="J1778"/>
      <c r="K1778"/>
      <c r="L1778"/>
      <c r="M1778"/>
      <c r="N1778"/>
      <c r="O1778"/>
      <c r="P1778"/>
      <c r="Q1778"/>
      <c r="R1778"/>
      <c r="S1778"/>
      <c r="T1778"/>
      <c r="U1778"/>
      <c r="V1778"/>
      <c r="W1778" s="138"/>
      <c r="X1778" s="138"/>
      <c r="Y1778"/>
      <c r="Z1778"/>
    </row>
    <row r="1779" spans="1:26" x14ac:dyDescent="0.2">
      <c r="A1779"/>
      <c r="B1779"/>
      <c r="C1779"/>
      <c r="D1779"/>
      <c r="E1779"/>
      <c r="F1779"/>
      <c r="G1779"/>
      <c r="H1779"/>
      <c r="I1779" s="138"/>
      <c r="J1779"/>
      <c r="K1779"/>
      <c r="L1779"/>
      <c r="M1779"/>
      <c r="N1779"/>
      <c r="O1779"/>
      <c r="P1779"/>
      <c r="Q1779"/>
      <c r="R1779"/>
      <c r="S1779"/>
      <c r="T1779"/>
      <c r="U1779"/>
      <c r="V1779"/>
      <c r="W1779" s="138"/>
      <c r="X1779" s="138"/>
      <c r="Y1779"/>
      <c r="Z1779"/>
    </row>
    <row r="1780" spans="1:26" x14ac:dyDescent="0.2">
      <c r="A1780"/>
      <c r="B1780"/>
      <c r="C1780"/>
      <c r="D1780"/>
      <c r="E1780"/>
      <c r="F1780"/>
      <c r="G1780"/>
      <c r="H1780"/>
      <c r="I1780" s="138"/>
      <c r="J1780"/>
      <c r="K1780"/>
      <c r="L1780"/>
      <c r="M1780"/>
      <c r="N1780"/>
      <c r="O1780"/>
      <c r="P1780"/>
      <c r="Q1780"/>
      <c r="R1780"/>
      <c r="S1780"/>
      <c r="T1780"/>
      <c r="U1780"/>
      <c r="V1780"/>
      <c r="W1780" s="138"/>
      <c r="X1780" s="138"/>
      <c r="Y1780"/>
      <c r="Z1780"/>
    </row>
    <row r="1781" spans="1:26" x14ac:dyDescent="0.2">
      <c r="A1781"/>
      <c r="B1781"/>
      <c r="C1781"/>
      <c r="D1781"/>
      <c r="E1781"/>
      <c r="F1781"/>
      <c r="G1781"/>
      <c r="H1781"/>
      <c r="I1781" s="138"/>
      <c r="J1781"/>
      <c r="K1781"/>
      <c r="L1781"/>
      <c r="M1781"/>
      <c r="N1781"/>
      <c r="O1781"/>
      <c r="P1781"/>
      <c r="Q1781"/>
      <c r="R1781"/>
      <c r="S1781"/>
      <c r="T1781"/>
      <c r="U1781"/>
      <c r="V1781"/>
      <c r="W1781" s="138"/>
      <c r="X1781" s="138"/>
      <c r="Y1781"/>
      <c r="Z1781"/>
    </row>
    <row r="1782" spans="1:26" x14ac:dyDescent="0.2">
      <c r="A1782"/>
      <c r="B1782"/>
      <c r="C1782"/>
      <c r="D1782"/>
      <c r="E1782"/>
      <c r="F1782"/>
      <c r="G1782"/>
      <c r="H1782"/>
      <c r="I1782" s="138"/>
      <c r="J1782"/>
      <c r="K1782"/>
      <c r="L1782"/>
      <c r="M1782"/>
      <c r="N1782"/>
      <c r="O1782"/>
      <c r="P1782"/>
      <c r="Q1782"/>
      <c r="R1782"/>
      <c r="S1782"/>
      <c r="T1782"/>
      <c r="U1782"/>
      <c r="V1782"/>
      <c r="W1782" s="138"/>
      <c r="X1782" s="138"/>
      <c r="Y1782"/>
      <c r="Z1782"/>
    </row>
    <row r="1783" spans="1:26" x14ac:dyDescent="0.2">
      <c r="A1783"/>
      <c r="B1783"/>
      <c r="C1783"/>
      <c r="D1783"/>
      <c r="E1783"/>
      <c r="F1783"/>
      <c r="G1783"/>
      <c r="H1783"/>
      <c r="I1783" s="138"/>
      <c r="J1783"/>
      <c r="K1783"/>
      <c r="L1783"/>
      <c r="M1783"/>
      <c r="N1783"/>
      <c r="O1783"/>
      <c r="P1783"/>
      <c r="Q1783"/>
      <c r="R1783"/>
      <c r="S1783"/>
      <c r="T1783"/>
      <c r="U1783"/>
      <c r="V1783"/>
      <c r="W1783" s="138"/>
      <c r="X1783" s="138"/>
      <c r="Y1783"/>
      <c r="Z1783"/>
    </row>
    <row r="1784" spans="1:26" x14ac:dyDescent="0.2">
      <c r="A1784"/>
      <c r="B1784"/>
      <c r="C1784"/>
      <c r="D1784"/>
      <c r="E1784"/>
      <c r="F1784"/>
      <c r="G1784"/>
      <c r="H1784"/>
      <c r="I1784" s="138"/>
      <c r="J1784"/>
      <c r="K1784"/>
      <c r="L1784"/>
      <c r="M1784"/>
      <c r="N1784"/>
      <c r="O1784"/>
      <c r="P1784"/>
      <c r="Q1784"/>
      <c r="R1784"/>
      <c r="S1784"/>
      <c r="T1784"/>
      <c r="U1784"/>
      <c r="V1784"/>
      <c r="W1784" s="138"/>
      <c r="X1784" s="138"/>
      <c r="Y1784"/>
      <c r="Z1784"/>
    </row>
    <row r="1785" spans="1:26" x14ac:dyDescent="0.2">
      <c r="A1785"/>
      <c r="B1785"/>
      <c r="C1785"/>
      <c r="D1785"/>
      <c r="E1785"/>
      <c r="F1785"/>
      <c r="G1785"/>
      <c r="H1785"/>
      <c r="I1785" s="138"/>
      <c r="J1785"/>
      <c r="K1785"/>
      <c r="L1785"/>
      <c r="M1785"/>
      <c r="N1785"/>
      <c r="O1785"/>
      <c r="P1785"/>
      <c r="Q1785"/>
      <c r="R1785"/>
      <c r="S1785"/>
      <c r="T1785"/>
      <c r="U1785"/>
      <c r="V1785"/>
      <c r="W1785" s="138"/>
      <c r="X1785" s="138"/>
      <c r="Y1785"/>
      <c r="Z1785"/>
    </row>
    <row r="1786" spans="1:26" x14ac:dyDescent="0.2">
      <c r="A1786"/>
      <c r="B1786"/>
      <c r="C1786"/>
      <c r="D1786"/>
      <c r="E1786"/>
      <c r="F1786"/>
      <c r="G1786"/>
      <c r="H1786"/>
      <c r="I1786" s="138"/>
      <c r="J1786"/>
      <c r="K1786"/>
      <c r="L1786"/>
      <c r="M1786"/>
      <c r="N1786"/>
      <c r="O1786"/>
      <c r="P1786"/>
      <c r="Q1786"/>
      <c r="R1786"/>
      <c r="S1786"/>
      <c r="T1786"/>
      <c r="U1786"/>
      <c r="V1786"/>
      <c r="W1786" s="138"/>
      <c r="X1786" s="138"/>
      <c r="Y1786"/>
      <c r="Z1786"/>
    </row>
    <row r="1787" spans="1:26" x14ac:dyDescent="0.2">
      <c r="A1787"/>
      <c r="B1787"/>
      <c r="C1787"/>
      <c r="D1787"/>
      <c r="E1787"/>
      <c r="F1787"/>
      <c r="G1787"/>
      <c r="H1787"/>
      <c r="I1787" s="138"/>
      <c r="J1787"/>
      <c r="K1787"/>
      <c r="L1787"/>
      <c r="M1787"/>
      <c r="N1787"/>
      <c r="O1787"/>
      <c r="P1787"/>
      <c r="Q1787"/>
      <c r="R1787"/>
      <c r="S1787"/>
      <c r="T1787"/>
      <c r="U1787"/>
      <c r="V1787"/>
      <c r="W1787" s="138"/>
      <c r="X1787" s="138"/>
      <c r="Y1787"/>
      <c r="Z1787"/>
    </row>
    <row r="1788" spans="1:26" x14ac:dyDescent="0.2">
      <c r="A1788"/>
      <c r="B1788"/>
      <c r="C1788"/>
      <c r="D1788"/>
      <c r="E1788"/>
      <c r="F1788"/>
      <c r="G1788"/>
      <c r="H1788"/>
      <c r="I1788" s="138"/>
      <c r="J1788"/>
      <c r="K1788"/>
      <c r="L1788"/>
      <c r="M1788"/>
      <c r="N1788"/>
      <c r="O1788"/>
      <c r="P1788"/>
      <c r="Q1788"/>
      <c r="R1788"/>
      <c r="S1788"/>
      <c r="T1788"/>
      <c r="U1788"/>
      <c r="V1788"/>
      <c r="W1788" s="138"/>
      <c r="X1788" s="138"/>
      <c r="Y1788"/>
      <c r="Z1788"/>
    </row>
    <row r="1789" spans="1:26" x14ac:dyDescent="0.2">
      <c r="A1789"/>
      <c r="B1789"/>
      <c r="C1789"/>
      <c r="D1789"/>
      <c r="E1789"/>
      <c r="F1789"/>
      <c r="G1789"/>
      <c r="H1789"/>
      <c r="I1789" s="138"/>
      <c r="J1789"/>
      <c r="K1789"/>
      <c r="L1789"/>
      <c r="M1789"/>
      <c r="N1789"/>
      <c r="O1789"/>
      <c r="P1789"/>
      <c r="Q1789"/>
      <c r="R1789"/>
      <c r="S1789"/>
      <c r="T1789"/>
      <c r="U1789"/>
      <c r="V1789"/>
      <c r="W1789" s="138"/>
      <c r="X1789" s="138"/>
      <c r="Y1789"/>
      <c r="Z1789"/>
    </row>
    <row r="1790" spans="1:26" x14ac:dyDescent="0.2">
      <c r="A1790"/>
      <c r="B1790"/>
      <c r="C1790"/>
      <c r="D1790"/>
      <c r="E1790"/>
      <c r="F1790"/>
      <c r="G1790"/>
      <c r="H1790"/>
      <c r="I1790" s="138"/>
      <c r="J1790"/>
      <c r="K1790"/>
      <c r="L1790"/>
      <c r="M1790"/>
      <c r="N1790"/>
      <c r="O1790"/>
      <c r="P1790"/>
      <c r="Q1790"/>
      <c r="R1790"/>
      <c r="S1790"/>
      <c r="T1790"/>
      <c r="U1790"/>
      <c r="V1790"/>
      <c r="W1790" s="138"/>
      <c r="X1790" s="138"/>
      <c r="Y1790"/>
      <c r="Z1790"/>
    </row>
    <row r="1791" spans="1:26" x14ac:dyDescent="0.2">
      <c r="A1791"/>
      <c r="B1791"/>
      <c r="C1791"/>
      <c r="D1791"/>
      <c r="E1791"/>
      <c r="F1791"/>
      <c r="G1791"/>
      <c r="H1791"/>
      <c r="I1791" s="138"/>
      <c r="J1791"/>
      <c r="K1791"/>
      <c r="L1791"/>
      <c r="M1791"/>
      <c r="N1791"/>
      <c r="O1791"/>
      <c r="P1791"/>
      <c r="Q1791"/>
      <c r="R1791"/>
      <c r="S1791"/>
      <c r="T1791"/>
      <c r="U1791"/>
      <c r="V1791"/>
      <c r="W1791" s="138"/>
      <c r="X1791" s="138"/>
      <c r="Y1791"/>
      <c r="Z1791"/>
    </row>
    <row r="1792" spans="1:26" x14ac:dyDescent="0.2">
      <c r="A1792"/>
      <c r="B1792"/>
      <c r="C1792"/>
      <c r="D1792"/>
      <c r="E1792"/>
      <c r="F1792"/>
      <c r="G1792"/>
      <c r="H1792"/>
      <c r="I1792" s="138"/>
      <c r="J1792"/>
      <c r="K1792"/>
      <c r="L1792"/>
      <c r="M1792"/>
      <c r="N1792"/>
      <c r="O1792"/>
      <c r="P1792"/>
      <c r="Q1792"/>
      <c r="R1792"/>
      <c r="S1792"/>
      <c r="T1792"/>
      <c r="U1792"/>
      <c r="V1792"/>
      <c r="W1792" s="138"/>
      <c r="X1792" s="138"/>
      <c r="Y1792"/>
      <c r="Z1792"/>
    </row>
    <row r="1793" spans="1:26" x14ac:dyDescent="0.2">
      <c r="A1793"/>
      <c r="B1793"/>
      <c r="C1793"/>
      <c r="D1793"/>
      <c r="E1793"/>
      <c r="F1793"/>
      <c r="G1793"/>
      <c r="H1793"/>
      <c r="I1793" s="138"/>
      <c r="J1793"/>
      <c r="K1793"/>
      <c r="L1793"/>
      <c r="M1793"/>
      <c r="N1793"/>
      <c r="O1793"/>
      <c r="P1793"/>
      <c r="Q1793"/>
      <c r="R1793"/>
      <c r="S1793"/>
      <c r="T1793"/>
      <c r="U1793"/>
      <c r="V1793"/>
      <c r="W1793" s="138"/>
      <c r="X1793" s="138"/>
      <c r="Y1793"/>
      <c r="Z1793"/>
    </row>
    <row r="1794" spans="1:26" x14ac:dyDescent="0.2">
      <c r="A1794"/>
      <c r="B1794"/>
      <c r="C1794"/>
      <c r="D1794"/>
      <c r="E1794"/>
      <c r="F1794"/>
      <c r="G1794"/>
      <c r="H1794"/>
      <c r="I1794" s="138"/>
      <c r="J1794"/>
      <c r="K1794"/>
      <c r="L1794"/>
      <c r="M1794"/>
      <c r="N1794"/>
      <c r="O1794"/>
      <c r="P1794"/>
      <c r="Q1794"/>
      <c r="R1794"/>
      <c r="S1794"/>
      <c r="T1794"/>
      <c r="U1794"/>
      <c r="V1794"/>
      <c r="W1794" s="138"/>
      <c r="X1794" s="138"/>
      <c r="Y1794"/>
      <c r="Z1794"/>
    </row>
    <row r="1795" spans="1:26" x14ac:dyDescent="0.2">
      <c r="A1795"/>
      <c r="B1795"/>
      <c r="C1795"/>
      <c r="D1795"/>
      <c r="E1795"/>
      <c r="F1795"/>
      <c r="G1795"/>
      <c r="H1795"/>
      <c r="I1795" s="138"/>
      <c r="J1795"/>
      <c r="K1795"/>
      <c r="L1795"/>
      <c r="M1795"/>
      <c r="N1795"/>
      <c r="O1795"/>
      <c r="P1795"/>
      <c r="Q1795"/>
      <c r="R1795"/>
      <c r="S1795"/>
      <c r="T1795"/>
      <c r="U1795"/>
      <c r="V1795"/>
      <c r="W1795" s="138"/>
      <c r="X1795" s="138"/>
      <c r="Y1795"/>
      <c r="Z1795"/>
    </row>
    <row r="1796" spans="1:26" x14ac:dyDescent="0.2">
      <c r="A1796"/>
      <c r="B1796"/>
      <c r="C1796"/>
      <c r="D1796"/>
      <c r="E1796"/>
      <c r="F1796"/>
      <c r="G1796"/>
      <c r="H1796"/>
      <c r="I1796" s="138"/>
      <c r="J1796"/>
      <c r="K1796"/>
      <c r="L1796"/>
      <c r="M1796"/>
      <c r="N1796"/>
      <c r="O1796"/>
      <c r="P1796"/>
      <c r="Q1796"/>
      <c r="R1796"/>
      <c r="S1796"/>
      <c r="T1796"/>
      <c r="U1796"/>
      <c r="V1796"/>
      <c r="W1796" s="138"/>
      <c r="X1796" s="138"/>
      <c r="Y1796"/>
      <c r="Z1796"/>
    </row>
    <row r="1797" spans="1:26" x14ac:dyDescent="0.2">
      <c r="A1797"/>
      <c r="B1797"/>
      <c r="C1797"/>
      <c r="D1797"/>
      <c r="E1797"/>
      <c r="F1797"/>
      <c r="G1797"/>
      <c r="H1797"/>
      <c r="I1797" s="138"/>
      <c r="J1797"/>
      <c r="K1797"/>
      <c r="L1797"/>
      <c r="M1797"/>
      <c r="N1797"/>
      <c r="O1797"/>
      <c r="P1797"/>
      <c r="Q1797"/>
      <c r="R1797"/>
      <c r="S1797"/>
      <c r="T1797"/>
      <c r="U1797"/>
      <c r="V1797"/>
      <c r="W1797" s="138"/>
      <c r="X1797" s="138"/>
      <c r="Y1797"/>
      <c r="Z1797"/>
    </row>
    <row r="1798" spans="1:26" x14ac:dyDescent="0.2">
      <c r="A1798"/>
      <c r="B1798"/>
      <c r="C1798"/>
      <c r="D1798"/>
      <c r="E1798"/>
      <c r="F1798"/>
      <c r="G1798"/>
      <c r="H1798"/>
      <c r="I1798" s="138"/>
      <c r="J1798"/>
      <c r="K1798"/>
      <c r="L1798"/>
      <c r="M1798"/>
      <c r="N1798"/>
      <c r="O1798"/>
      <c r="P1798"/>
      <c r="Q1798"/>
      <c r="R1798"/>
      <c r="S1798"/>
      <c r="T1798"/>
      <c r="U1798"/>
      <c r="V1798"/>
      <c r="W1798" s="138"/>
      <c r="X1798" s="138"/>
      <c r="Y1798"/>
      <c r="Z1798"/>
    </row>
    <row r="1799" spans="1:26" x14ac:dyDescent="0.2">
      <c r="A1799"/>
      <c r="B1799"/>
      <c r="C1799"/>
      <c r="D1799"/>
      <c r="E1799"/>
      <c r="F1799"/>
      <c r="G1799"/>
      <c r="H1799"/>
      <c r="I1799" s="138"/>
      <c r="J1799"/>
      <c r="K1799"/>
      <c r="L1799"/>
      <c r="M1799"/>
      <c r="N1799"/>
      <c r="O1799"/>
      <c r="P1799"/>
      <c r="Q1799"/>
      <c r="R1799"/>
      <c r="S1799"/>
      <c r="T1799"/>
      <c r="U1799"/>
      <c r="V1799"/>
      <c r="W1799" s="138"/>
      <c r="X1799" s="138"/>
      <c r="Y1799"/>
      <c r="Z1799"/>
    </row>
    <row r="1800" spans="1:26" x14ac:dyDescent="0.2">
      <c r="A1800"/>
      <c r="B1800"/>
      <c r="C1800"/>
      <c r="D1800"/>
      <c r="E1800"/>
      <c r="F1800"/>
      <c r="G1800"/>
      <c r="H1800"/>
      <c r="I1800" s="138"/>
      <c r="J1800"/>
      <c r="K1800"/>
      <c r="L1800"/>
      <c r="M1800"/>
      <c r="N1800"/>
      <c r="O1800"/>
      <c r="P1800"/>
      <c r="Q1800"/>
      <c r="R1800"/>
      <c r="S1800"/>
      <c r="T1800"/>
      <c r="U1800"/>
      <c r="V1800"/>
      <c r="W1800" s="138"/>
      <c r="X1800" s="138"/>
      <c r="Y1800"/>
      <c r="Z1800"/>
    </row>
    <row r="1801" spans="1:26" x14ac:dyDescent="0.2">
      <c r="A1801"/>
      <c r="B1801"/>
      <c r="C1801"/>
      <c r="D1801"/>
      <c r="E1801"/>
      <c r="F1801"/>
      <c r="G1801"/>
      <c r="H1801"/>
      <c r="I1801" s="138"/>
      <c r="J1801"/>
      <c r="K1801"/>
      <c r="L1801"/>
      <c r="M1801"/>
      <c r="N1801"/>
      <c r="O1801"/>
      <c r="P1801"/>
      <c r="Q1801"/>
      <c r="R1801"/>
      <c r="S1801"/>
      <c r="T1801"/>
      <c r="U1801"/>
      <c r="V1801"/>
      <c r="W1801" s="138"/>
      <c r="X1801" s="138"/>
      <c r="Y1801"/>
      <c r="Z1801"/>
    </row>
    <row r="1802" spans="1:26" x14ac:dyDescent="0.2">
      <c r="A1802"/>
      <c r="B1802"/>
      <c r="C1802"/>
      <c r="D1802"/>
      <c r="E1802"/>
      <c r="F1802"/>
      <c r="G1802"/>
      <c r="H1802"/>
      <c r="I1802" s="138"/>
      <c r="J1802"/>
      <c r="K1802"/>
      <c r="L1802"/>
      <c r="M1802"/>
      <c r="N1802"/>
      <c r="O1802"/>
      <c r="P1802"/>
      <c r="Q1802"/>
      <c r="R1802"/>
      <c r="S1802"/>
      <c r="T1802"/>
      <c r="U1802"/>
      <c r="V1802"/>
      <c r="W1802" s="138"/>
      <c r="X1802" s="138"/>
      <c r="Y1802"/>
      <c r="Z1802"/>
    </row>
    <row r="1803" spans="1:26" x14ac:dyDescent="0.2">
      <c r="A1803"/>
      <c r="B1803"/>
      <c r="C1803"/>
      <c r="D1803"/>
      <c r="E1803"/>
      <c r="F1803"/>
      <c r="G1803"/>
      <c r="H1803"/>
      <c r="I1803" s="138"/>
      <c r="J1803"/>
      <c r="K1803"/>
      <c r="L1803"/>
      <c r="M1803"/>
      <c r="N1803"/>
      <c r="O1803"/>
      <c r="P1803"/>
      <c r="Q1803"/>
      <c r="R1803"/>
      <c r="S1803"/>
      <c r="T1803"/>
      <c r="U1803"/>
      <c r="V1803"/>
      <c r="W1803" s="138"/>
      <c r="X1803" s="138"/>
      <c r="Y1803"/>
      <c r="Z1803"/>
    </row>
    <row r="1804" spans="1:26" x14ac:dyDescent="0.2">
      <c r="A1804"/>
      <c r="B1804"/>
      <c r="C1804"/>
      <c r="D1804"/>
      <c r="E1804"/>
      <c r="F1804"/>
      <c r="G1804"/>
      <c r="H1804"/>
      <c r="I1804" s="138"/>
      <c r="J1804"/>
      <c r="K1804"/>
      <c r="L1804"/>
      <c r="M1804"/>
      <c r="N1804"/>
      <c r="O1804"/>
      <c r="P1804"/>
      <c r="Q1804"/>
      <c r="R1804"/>
      <c r="S1804"/>
      <c r="T1804"/>
      <c r="U1804"/>
      <c r="V1804"/>
      <c r="W1804" s="138"/>
      <c r="X1804" s="138"/>
      <c r="Y1804"/>
      <c r="Z1804"/>
    </row>
    <row r="1805" spans="1:26" x14ac:dyDescent="0.2">
      <c r="A1805"/>
      <c r="B1805"/>
      <c r="C1805"/>
      <c r="D1805"/>
      <c r="E1805"/>
      <c r="F1805"/>
      <c r="G1805"/>
      <c r="H1805"/>
      <c r="I1805" s="138"/>
      <c r="J1805"/>
      <c r="K1805"/>
      <c r="L1805"/>
      <c r="M1805"/>
      <c r="N1805"/>
      <c r="O1805"/>
      <c r="P1805"/>
      <c r="Q1805"/>
      <c r="R1805"/>
      <c r="S1805"/>
      <c r="T1805"/>
      <c r="U1805"/>
      <c r="V1805"/>
      <c r="W1805" s="138"/>
      <c r="X1805" s="138"/>
      <c r="Y1805"/>
      <c r="Z1805"/>
    </row>
    <row r="1806" spans="1:26" x14ac:dyDescent="0.2">
      <c r="A1806"/>
      <c r="B1806"/>
      <c r="C1806"/>
      <c r="D1806"/>
      <c r="E1806"/>
      <c r="F1806"/>
      <c r="G1806"/>
      <c r="H1806"/>
      <c r="I1806" s="138"/>
      <c r="J1806"/>
      <c r="K1806"/>
      <c r="L1806"/>
      <c r="M1806"/>
      <c r="N1806"/>
      <c r="O1806"/>
      <c r="P1806"/>
      <c r="Q1806"/>
      <c r="R1806"/>
      <c r="S1806"/>
      <c r="T1806"/>
      <c r="U1806"/>
      <c r="V1806"/>
      <c r="W1806" s="138"/>
      <c r="X1806" s="138"/>
      <c r="Y1806"/>
      <c r="Z1806"/>
    </row>
    <row r="1807" spans="1:26" x14ac:dyDescent="0.2">
      <c r="A1807"/>
      <c r="B1807"/>
      <c r="C1807"/>
      <c r="D1807"/>
      <c r="E1807"/>
      <c r="F1807"/>
      <c r="G1807"/>
      <c r="H1807"/>
      <c r="I1807" s="138"/>
      <c r="J1807"/>
      <c r="K1807"/>
      <c r="L1807"/>
      <c r="M1807"/>
      <c r="N1807"/>
      <c r="O1807"/>
      <c r="P1807"/>
      <c r="Q1807"/>
      <c r="R1807"/>
      <c r="S1807"/>
      <c r="T1807"/>
      <c r="U1807"/>
      <c r="V1807"/>
      <c r="W1807" s="138"/>
      <c r="X1807" s="138"/>
      <c r="Y1807"/>
      <c r="Z1807"/>
    </row>
    <row r="1808" spans="1:26" x14ac:dyDescent="0.2">
      <c r="A1808"/>
      <c r="B1808"/>
      <c r="C1808"/>
      <c r="D1808"/>
      <c r="E1808"/>
      <c r="F1808"/>
      <c r="G1808"/>
      <c r="H1808"/>
      <c r="I1808" s="138"/>
      <c r="J1808"/>
      <c r="K1808"/>
      <c r="L1808"/>
      <c r="M1808"/>
      <c r="N1808"/>
      <c r="O1808"/>
      <c r="P1808"/>
      <c r="Q1808"/>
      <c r="R1808"/>
      <c r="S1808"/>
      <c r="T1808"/>
      <c r="U1808"/>
      <c r="V1808"/>
      <c r="W1808" s="138"/>
      <c r="X1808" s="138"/>
      <c r="Y1808"/>
      <c r="Z1808"/>
    </row>
    <row r="1809" spans="1:26" x14ac:dyDescent="0.2">
      <c r="A1809"/>
      <c r="B1809"/>
      <c r="C1809"/>
      <c r="D1809"/>
      <c r="E1809"/>
      <c r="F1809"/>
      <c r="G1809"/>
      <c r="H1809"/>
      <c r="I1809" s="138"/>
      <c r="J1809"/>
      <c r="K1809"/>
      <c r="L1809"/>
      <c r="M1809"/>
      <c r="N1809"/>
      <c r="O1809"/>
      <c r="P1809"/>
      <c r="Q1809"/>
      <c r="R1809"/>
      <c r="S1809"/>
      <c r="T1809"/>
      <c r="U1809"/>
      <c r="V1809"/>
      <c r="W1809" s="138"/>
      <c r="X1809" s="138"/>
      <c r="Y1809"/>
      <c r="Z1809"/>
    </row>
    <row r="1810" spans="1:26" x14ac:dyDescent="0.2">
      <c r="A1810"/>
      <c r="B1810"/>
      <c r="C1810"/>
      <c r="D1810"/>
      <c r="E1810"/>
      <c r="F1810"/>
      <c r="G1810"/>
      <c r="H1810"/>
      <c r="I1810" s="138"/>
      <c r="J1810"/>
      <c r="K1810"/>
      <c r="L1810"/>
      <c r="M1810"/>
      <c r="N1810"/>
      <c r="O1810"/>
      <c r="P1810"/>
      <c r="Q1810"/>
      <c r="R1810"/>
      <c r="S1810"/>
      <c r="T1810"/>
      <c r="U1810"/>
      <c r="V1810"/>
      <c r="W1810" s="138"/>
      <c r="X1810" s="138"/>
      <c r="Y1810"/>
      <c r="Z1810"/>
    </row>
    <row r="1811" spans="1:26" x14ac:dyDescent="0.2">
      <c r="A1811"/>
      <c r="B1811"/>
      <c r="C1811"/>
      <c r="D1811"/>
      <c r="E1811"/>
      <c r="F1811"/>
      <c r="G1811"/>
      <c r="H1811"/>
      <c r="I1811" s="138"/>
      <c r="J1811"/>
      <c r="K1811"/>
      <c r="L1811"/>
      <c r="M1811"/>
      <c r="N1811"/>
      <c r="O1811"/>
      <c r="P1811"/>
      <c r="Q1811"/>
      <c r="R1811"/>
      <c r="S1811"/>
      <c r="T1811"/>
      <c r="U1811"/>
      <c r="V1811"/>
      <c r="W1811" s="138"/>
      <c r="X1811" s="138"/>
      <c r="Y1811"/>
      <c r="Z1811"/>
    </row>
    <row r="1812" spans="1:26" x14ac:dyDescent="0.2">
      <c r="A1812"/>
      <c r="B1812"/>
      <c r="C1812"/>
      <c r="D1812"/>
      <c r="E1812"/>
      <c r="F1812"/>
      <c r="G1812"/>
      <c r="H1812"/>
      <c r="I1812" s="138"/>
      <c r="J1812"/>
      <c r="K1812"/>
      <c r="L1812"/>
      <c r="M1812"/>
      <c r="N1812"/>
      <c r="O1812"/>
      <c r="P1812"/>
      <c r="Q1812"/>
      <c r="R1812"/>
      <c r="S1812"/>
      <c r="T1812"/>
      <c r="U1812"/>
      <c r="V1812"/>
      <c r="W1812" s="138"/>
      <c r="X1812" s="138"/>
      <c r="Y1812"/>
      <c r="Z1812"/>
    </row>
    <row r="1813" spans="1:26" x14ac:dyDescent="0.2">
      <c r="A1813"/>
      <c r="B1813"/>
      <c r="C1813"/>
      <c r="D1813"/>
      <c r="E1813"/>
      <c r="F1813"/>
      <c r="G1813"/>
      <c r="H1813"/>
      <c r="I1813" s="138"/>
      <c r="J1813"/>
      <c r="K1813"/>
      <c r="L1813"/>
      <c r="M1813"/>
      <c r="N1813"/>
      <c r="O1813"/>
      <c r="P1813"/>
      <c r="Q1813"/>
      <c r="R1813"/>
      <c r="S1813"/>
      <c r="T1813"/>
      <c r="U1813"/>
      <c r="V1813"/>
      <c r="W1813" s="138"/>
      <c r="X1813" s="138"/>
      <c r="Y1813"/>
      <c r="Z1813"/>
    </row>
    <row r="1814" spans="1:26" x14ac:dyDescent="0.2">
      <c r="A1814"/>
      <c r="B1814"/>
      <c r="C1814"/>
      <c r="D1814"/>
      <c r="E1814"/>
      <c r="F1814"/>
      <c r="G1814"/>
      <c r="H1814"/>
      <c r="I1814" s="138"/>
      <c r="J1814"/>
      <c r="K1814"/>
      <c r="L1814"/>
      <c r="M1814"/>
      <c r="N1814"/>
      <c r="O1814"/>
      <c r="P1814"/>
      <c r="Q1814"/>
      <c r="R1814"/>
      <c r="S1814"/>
      <c r="T1814"/>
      <c r="U1814"/>
      <c r="V1814"/>
      <c r="W1814" s="138"/>
      <c r="X1814" s="138"/>
      <c r="Y1814"/>
      <c r="Z1814"/>
    </row>
    <row r="1815" spans="1:26" x14ac:dyDescent="0.2">
      <c r="A1815"/>
      <c r="B1815"/>
      <c r="C1815"/>
      <c r="D1815"/>
      <c r="E1815"/>
      <c r="F1815"/>
      <c r="G1815"/>
      <c r="H1815"/>
      <c r="I1815" s="138"/>
      <c r="J1815"/>
      <c r="K1815"/>
      <c r="L1815"/>
      <c r="M1815"/>
      <c r="N1815"/>
      <c r="O1815"/>
      <c r="P1815"/>
      <c r="Q1815"/>
      <c r="R1815"/>
      <c r="S1815"/>
      <c r="T1815"/>
      <c r="U1815"/>
      <c r="V1815"/>
      <c r="W1815" s="138"/>
      <c r="X1815" s="138"/>
      <c r="Y1815"/>
      <c r="Z1815"/>
    </row>
    <row r="1816" spans="1:26" x14ac:dyDescent="0.2">
      <c r="A1816"/>
      <c r="B1816"/>
      <c r="C1816"/>
      <c r="D1816"/>
      <c r="E1816"/>
      <c r="F1816"/>
      <c r="G1816"/>
      <c r="H1816"/>
      <c r="I1816" s="138"/>
      <c r="J1816"/>
      <c r="K1816"/>
      <c r="L1816"/>
      <c r="M1816"/>
      <c r="N1816"/>
      <c r="O1816"/>
      <c r="P1816"/>
      <c r="Q1816"/>
      <c r="R1816"/>
      <c r="S1816"/>
      <c r="T1816"/>
      <c r="U1816"/>
      <c r="V1816"/>
      <c r="W1816" s="138"/>
      <c r="X1816" s="138"/>
      <c r="Y1816"/>
      <c r="Z1816"/>
    </row>
    <row r="1817" spans="1:26" x14ac:dyDescent="0.2">
      <c r="A1817"/>
      <c r="B1817"/>
      <c r="C1817"/>
      <c r="D1817"/>
      <c r="E1817"/>
      <c r="F1817"/>
      <c r="G1817"/>
      <c r="H1817"/>
      <c r="I1817" s="138"/>
      <c r="J1817"/>
      <c r="K1817"/>
      <c r="L1817"/>
      <c r="M1817"/>
      <c r="N1817"/>
      <c r="O1817"/>
      <c r="P1817"/>
      <c r="Q1817"/>
      <c r="R1817"/>
      <c r="S1817"/>
      <c r="T1817"/>
      <c r="U1817"/>
      <c r="V1817"/>
      <c r="W1817" s="138"/>
      <c r="X1817" s="138"/>
      <c r="Y1817"/>
      <c r="Z1817"/>
    </row>
    <row r="1818" spans="1:26" x14ac:dyDescent="0.2">
      <c r="A1818"/>
      <c r="B1818"/>
      <c r="C1818"/>
      <c r="D1818"/>
      <c r="E1818"/>
      <c r="F1818"/>
      <c r="G1818"/>
      <c r="H1818"/>
      <c r="I1818" s="138"/>
      <c r="J1818"/>
      <c r="K1818"/>
      <c r="L1818"/>
      <c r="M1818"/>
      <c r="N1818"/>
      <c r="O1818"/>
      <c r="P1818"/>
      <c r="Q1818"/>
      <c r="R1818"/>
      <c r="S1818"/>
      <c r="T1818"/>
      <c r="U1818"/>
      <c r="V1818"/>
      <c r="W1818" s="138"/>
      <c r="X1818" s="138"/>
      <c r="Y1818"/>
      <c r="Z1818"/>
    </row>
    <row r="1819" spans="1:26" x14ac:dyDescent="0.2">
      <c r="A1819"/>
      <c r="B1819"/>
      <c r="C1819"/>
      <c r="D1819"/>
      <c r="E1819"/>
      <c r="F1819"/>
      <c r="G1819"/>
      <c r="H1819"/>
      <c r="I1819" s="138"/>
      <c r="J1819"/>
      <c r="K1819"/>
      <c r="L1819"/>
      <c r="M1819"/>
      <c r="N1819"/>
      <c r="O1819"/>
      <c r="P1819"/>
      <c r="Q1819"/>
      <c r="R1819"/>
      <c r="S1819"/>
      <c r="T1819"/>
      <c r="U1819"/>
      <c r="V1819"/>
      <c r="W1819" s="138"/>
      <c r="X1819" s="138"/>
      <c r="Y1819"/>
      <c r="Z1819"/>
    </row>
    <row r="1820" spans="1:26" x14ac:dyDescent="0.2">
      <c r="A1820"/>
      <c r="B1820"/>
      <c r="C1820"/>
      <c r="D1820"/>
      <c r="E1820"/>
      <c r="F1820"/>
      <c r="G1820"/>
      <c r="H1820"/>
      <c r="I1820" s="138"/>
      <c r="J1820"/>
      <c r="K1820"/>
      <c r="L1820"/>
      <c r="M1820"/>
      <c r="N1820"/>
      <c r="O1820"/>
      <c r="P1820"/>
      <c r="Q1820"/>
      <c r="R1820"/>
      <c r="S1820"/>
      <c r="T1820"/>
      <c r="U1820"/>
      <c r="V1820"/>
      <c r="W1820" s="138"/>
      <c r="X1820" s="138"/>
      <c r="Y1820"/>
      <c r="Z1820"/>
    </row>
    <row r="1821" spans="1:26" x14ac:dyDescent="0.2">
      <c r="A1821"/>
      <c r="B1821"/>
      <c r="C1821"/>
      <c r="D1821"/>
      <c r="E1821"/>
      <c r="F1821"/>
      <c r="G1821"/>
      <c r="H1821"/>
      <c r="I1821" s="138"/>
      <c r="J1821"/>
      <c r="K1821"/>
      <c r="L1821"/>
      <c r="M1821"/>
      <c r="N1821"/>
      <c r="O1821"/>
      <c r="P1821"/>
      <c r="Q1821"/>
      <c r="R1821"/>
      <c r="S1821"/>
      <c r="T1821"/>
      <c r="U1821"/>
      <c r="V1821"/>
      <c r="W1821" s="138"/>
      <c r="X1821" s="138"/>
      <c r="Y1821"/>
      <c r="Z1821"/>
    </row>
    <row r="1822" spans="1:26" x14ac:dyDescent="0.2">
      <c r="A1822"/>
      <c r="B1822"/>
      <c r="C1822"/>
      <c r="D1822"/>
      <c r="E1822"/>
      <c r="F1822"/>
      <c r="G1822"/>
      <c r="H1822"/>
      <c r="I1822" s="138"/>
      <c r="J1822"/>
      <c r="K1822"/>
      <c r="L1822"/>
      <c r="M1822"/>
      <c r="N1822"/>
      <c r="O1822"/>
      <c r="P1822"/>
      <c r="Q1822"/>
      <c r="R1822"/>
      <c r="S1822"/>
      <c r="T1822"/>
      <c r="U1822"/>
      <c r="V1822"/>
      <c r="W1822" s="138"/>
      <c r="X1822" s="138"/>
      <c r="Y1822"/>
      <c r="Z1822"/>
    </row>
    <row r="1823" spans="1:26" x14ac:dyDescent="0.2">
      <c r="A1823"/>
      <c r="B1823"/>
      <c r="C1823"/>
      <c r="D1823"/>
      <c r="E1823"/>
      <c r="F1823"/>
      <c r="G1823"/>
      <c r="H1823"/>
      <c r="I1823" s="138"/>
      <c r="J1823"/>
      <c r="K1823"/>
      <c r="L1823"/>
      <c r="M1823"/>
      <c r="N1823"/>
      <c r="O1823"/>
      <c r="P1823"/>
      <c r="Q1823"/>
      <c r="R1823"/>
      <c r="S1823"/>
      <c r="T1823"/>
      <c r="U1823"/>
      <c r="V1823"/>
      <c r="W1823" s="138"/>
      <c r="X1823" s="138"/>
      <c r="Y1823"/>
      <c r="Z1823"/>
    </row>
    <row r="1824" spans="1:26" x14ac:dyDescent="0.2">
      <c r="A1824"/>
      <c r="B1824"/>
      <c r="C1824"/>
      <c r="D1824"/>
      <c r="E1824"/>
      <c r="F1824"/>
      <c r="G1824"/>
      <c r="H1824"/>
      <c r="I1824" s="138"/>
      <c r="J1824"/>
      <c r="K1824"/>
      <c r="L1824"/>
      <c r="M1824"/>
      <c r="N1824"/>
      <c r="O1824"/>
      <c r="P1824"/>
      <c r="Q1824"/>
      <c r="R1824"/>
      <c r="S1824"/>
      <c r="T1824"/>
      <c r="U1824"/>
      <c r="V1824"/>
      <c r="W1824" s="138"/>
      <c r="X1824" s="138"/>
      <c r="Y1824"/>
      <c r="Z1824"/>
    </row>
    <row r="1825" spans="1:26" x14ac:dyDescent="0.2">
      <c r="A1825"/>
      <c r="B1825"/>
      <c r="C1825"/>
      <c r="D1825"/>
      <c r="E1825"/>
      <c r="F1825"/>
      <c r="G1825"/>
      <c r="H1825"/>
      <c r="I1825" s="138"/>
      <c r="J1825"/>
      <c r="K1825"/>
      <c r="L1825"/>
      <c r="M1825"/>
      <c r="N1825"/>
      <c r="O1825"/>
      <c r="P1825"/>
      <c r="Q1825"/>
      <c r="R1825"/>
      <c r="S1825"/>
      <c r="T1825"/>
      <c r="U1825"/>
      <c r="V1825"/>
      <c r="W1825" s="138"/>
      <c r="X1825" s="138"/>
      <c r="Y1825"/>
      <c r="Z1825"/>
    </row>
    <row r="1826" spans="1:26" x14ac:dyDescent="0.2">
      <c r="A1826"/>
      <c r="B1826"/>
      <c r="C1826"/>
      <c r="D1826"/>
      <c r="E1826"/>
      <c r="F1826"/>
      <c r="G1826"/>
      <c r="H1826"/>
      <c r="I1826" s="138"/>
      <c r="J1826"/>
      <c r="K1826"/>
      <c r="L1826"/>
      <c r="M1826"/>
      <c r="N1826"/>
      <c r="O1826"/>
      <c r="P1826"/>
      <c r="Q1826"/>
      <c r="R1826"/>
      <c r="S1826"/>
      <c r="T1826"/>
      <c r="U1826"/>
      <c r="V1826"/>
      <c r="W1826" s="138"/>
      <c r="X1826" s="138"/>
      <c r="Y1826"/>
      <c r="Z1826"/>
    </row>
    <row r="1827" spans="1:26" x14ac:dyDescent="0.2">
      <c r="A1827"/>
      <c r="B1827"/>
      <c r="C1827"/>
      <c r="D1827"/>
      <c r="E1827"/>
      <c r="F1827"/>
      <c r="G1827"/>
      <c r="H1827"/>
      <c r="I1827" s="138"/>
      <c r="J1827"/>
      <c r="K1827"/>
      <c r="L1827"/>
      <c r="M1827"/>
      <c r="N1827"/>
      <c r="O1827"/>
      <c r="P1827"/>
      <c r="Q1827"/>
      <c r="R1827"/>
      <c r="S1827"/>
      <c r="T1827"/>
      <c r="U1827"/>
      <c r="V1827"/>
      <c r="W1827" s="138"/>
      <c r="X1827" s="138"/>
      <c r="Y1827"/>
      <c r="Z1827"/>
    </row>
    <row r="1828" spans="1:26" x14ac:dyDescent="0.2">
      <c r="A1828"/>
      <c r="B1828"/>
      <c r="C1828"/>
      <c r="D1828"/>
      <c r="E1828"/>
      <c r="F1828"/>
      <c r="G1828"/>
      <c r="H1828"/>
      <c r="I1828" s="138"/>
      <c r="J1828"/>
      <c r="K1828"/>
      <c r="L1828"/>
      <c r="M1828"/>
      <c r="N1828"/>
      <c r="O1828"/>
      <c r="P1828"/>
      <c r="Q1828"/>
      <c r="R1828"/>
      <c r="S1828"/>
      <c r="T1828"/>
      <c r="U1828"/>
      <c r="V1828"/>
      <c r="W1828" s="138"/>
      <c r="X1828" s="138"/>
      <c r="Y1828"/>
      <c r="Z1828"/>
    </row>
    <row r="1829" spans="1:26" x14ac:dyDescent="0.2">
      <c r="A1829"/>
      <c r="B1829"/>
      <c r="C1829"/>
      <c r="D1829"/>
      <c r="E1829"/>
      <c r="F1829"/>
      <c r="G1829"/>
      <c r="H1829"/>
      <c r="I1829" s="138"/>
      <c r="J1829"/>
      <c r="K1829"/>
      <c r="L1829"/>
      <c r="M1829"/>
      <c r="N1829"/>
      <c r="O1829"/>
      <c r="P1829"/>
      <c r="Q1829"/>
      <c r="R1829"/>
      <c r="S1829"/>
      <c r="T1829"/>
      <c r="U1829"/>
      <c r="V1829"/>
      <c r="W1829" s="138"/>
      <c r="X1829" s="138"/>
      <c r="Y1829"/>
      <c r="Z1829"/>
    </row>
    <row r="1830" spans="1:26" x14ac:dyDescent="0.2">
      <c r="A1830"/>
      <c r="B1830"/>
      <c r="C1830"/>
      <c r="D1830"/>
      <c r="E1830"/>
      <c r="F1830"/>
      <c r="G1830"/>
      <c r="H1830"/>
      <c r="I1830" s="138"/>
      <c r="J1830"/>
      <c r="K1830"/>
      <c r="L1830"/>
      <c r="M1830"/>
      <c r="N1830"/>
      <c r="O1830"/>
      <c r="P1830"/>
      <c r="Q1830"/>
      <c r="R1830"/>
      <c r="S1830"/>
      <c r="T1830"/>
      <c r="U1830"/>
      <c r="V1830"/>
      <c r="W1830" s="138"/>
      <c r="X1830" s="138"/>
      <c r="Y1830"/>
      <c r="Z1830"/>
    </row>
    <row r="1831" spans="1:26" x14ac:dyDescent="0.2">
      <c r="A1831"/>
      <c r="B1831"/>
      <c r="C1831"/>
      <c r="D1831"/>
      <c r="E1831"/>
      <c r="F1831"/>
      <c r="G1831"/>
      <c r="H1831"/>
      <c r="I1831" s="138"/>
      <c r="J1831"/>
      <c r="K1831"/>
      <c r="L1831"/>
      <c r="M1831"/>
      <c r="N1831"/>
      <c r="O1831"/>
      <c r="P1831"/>
      <c r="Q1831"/>
      <c r="R1831"/>
      <c r="S1831"/>
      <c r="T1831"/>
      <c r="U1831"/>
      <c r="V1831"/>
      <c r="W1831" s="138"/>
      <c r="X1831" s="138"/>
      <c r="Y1831"/>
      <c r="Z1831"/>
    </row>
    <row r="1832" spans="1:26" x14ac:dyDescent="0.2">
      <c r="A1832"/>
      <c r="B1832"/>
      <c r="C1832"/>
      <c r="D1832"/>
      <c r="E1832"/>
      <c r="F1832"/>
      <c r="G1832"/>
      <c r="H1832"/>
      <c r="I1832" s="138"/>
      <c r="J1832"/>
      <c r="K1832"/>
      <c r="L1832"/>
      <c r="M1832"/>
      <c r="N1832"/>
      <c r="O1832"/>
      <c r="P1832"/>
      <c r="Q1832"/>
      <c r="R1832"/>
      <c r="S1832"/>
      <c r="T1832"/>
      <c r="U1832"/>
      <c r="V1832"/>
      <c r="W1832" s="138"/>
      <c r="X1832" s="138"/>
      <c r="Y1832"/>
      <c r="Z1832"/>
    </row>
    <row r="1833" spans="1:26" x14ac:dyDescent="0.2">
      <c r="A1833"/>
      <c r="B1833"/>
      <c r="C1833"/>
      <c r="D1833"/>
      <c r="E1833"/>
      <c r="F1833"/>
      <c r="G1833"/>
      <c r="H1833"/>
      <c r="I1833" s="138"/>
      <c r="J1833"/>
      <c r="K1833"/>
      <c r="L1833"/>
      <c r="M1833"/>
      <c r="N1833"/>
      <c r="O1833"/>
      <c r="P1833"/>
      <c r="Q1833"/>
      <c r="R1833"/>
      <c r="S1833"/>
      <c r="T1833"/>
      <c r="U1833"/>
      <c r="V1833"/>
      <c r="W1833" s="138"/>
      <c r="X1833" s="138"/>
      <c r="Y1833"/>
      <c r="Z1833"/>
    </row>
    <row r="1834" spans="1:26" x14ac:dyDescent="0.2">
      <c r="A1834"/>
      <c r="B1834"/>
      <c r="C1834"/>
      <c r="D1834"/>
      <c r="E1834"/>
      <c r="F1834"/>
      <c r="G1834"/>
      <c r="H1834"/>
      <c r="I1834" s="138"/>
      <c r="J1834"/>
      <c r="K1834"/>
      <c r="L1834"/>
      <c r="M1834"/>
      <c r="N1834"/>
      <c r="O1834"/>
      <c r="P1834"/>
      <c r="Q1834"/>
      <c r="R1834"/>
      <c r="S1834"/>
      <c r="T1834"/>
      <c r="U1834"/>
      <c r="V1834"/>
      <c r="W1834" s="138"/>
      <c r="X1834" s="138"/>
      <c r="Y1834"/>
      <c r="Z1834"/>
    </row>
    <row r="1835" spans="1:26" x14ac:dyDescent="0.2">
      <c r="A1835"/>
      <c r="B1835"/>
      <c r="C1835"/>
      <c r="D1835"/>
      <c r="E1835"/>
      <c r="F1835"/>
      <c r="G1835"/>
      <c r="H1835"/>
      <c r="I1835" s="138"/>
      <c r="J1835"/>
      <c r="K1835"/>
      <c r="L1835"/>
      <c r="M1835"/>
      <c r="N1835"/>
      <c r="O1835"/>
      <c r="P1835"/>
      <c r="Q1835"/>
      <c r="R1835"/>
      <c r="S1835"/>
      <c r="T1835"/>
      <c r="U1835"/>
      <c r="V1835"/>
      <c r="W1835" s="138"/>
      <c r="X1835" s="138"/>
      <c r="Y1835"/>
      <c r="Z1835"/>
    </row>
    <row r="1836" spans="1:26" x14ac:dyDescent="0.2">
      <c r="A1836"/>
      <c r="B1836"/>
      <c r="C1836"/>
      <c r="D1836"/>
      <c r="E1836"/>
      <c r="F1836"/>
      <c r="G1836"/>
      <c r="H1836"/>
      <c r="I1836" s="138"/>
      <c r="J1836"/>
      <c r="K1836"/>
      <c r="L1836"/>
      <c r="M1836"/>
      <c r="N1836"/>
      <c r="O1836"/>
      <c r="P1836"/>
      <c r="Q1836"/>
      <c r="R1836"/>
      <c r="S1836"/>
      <c r="T1836"/>
      <c r="U1836"/>
      <c r="V1836"/>
      <c r="W1836" s="138"/>
      <c r="X1836" s="138"/>
      <c r="Y1836"/>
      <c r="Z1836"/>
    </row>
    <row r="1837" spans="1:26" x14ac:dyDescent="0.2">
      <c r="A1837"/>
      <c r="B1837"/>
      <c r="C1837"/>
      <c r="D1837"/>
      <c r="E1837"/>
      <c r="F1837"/>
      <c r="G1837"/>
      <c r="H1837"/>
      <c r="I1837" s="138"/>
      <c r="J1837"/>
      <c r="K1837"/>
      <c r="L1837"/>
      <c r="M1837"/>
      <c r="N1837"/>
      <c r="O1837"/>
      <c r="P1837"/>
      <c r="Q1837"/>
      <c r="R1837"/>
      <c r="S1837"/>
      <c r="T1837"/>
      <c r="U1837"/>
      <c r="V1837"/>
      <c r="W1837" s="138"/>
      <c r="X1837" s="138"/>
      <c r="Y1837"/>
      <c r="Z1837"/>
    </row>
    <row r="1838" spans="1:26" x14ac:dyDescent="0.2">
      <c r="A1838"/>
      <c r="B1838"/>
      <c r="C1838"/>
      <c r="D1838"/>
      <c r="E1838"/>
      <c r="F1838"/>
      <c r="G1838"/>
      <c r="H1838"/>
      <c r="I1838" s="138"/>
      <c r="J1838"/>
      <c r="K1838"/>
      <c r="L1838"/>
      <c r="M1838"/>
      <c r="N1838"/>
      <c r="O1838"/>
      <c r="P1838"/>
      <c r="Q1838"/>
      <c r="R1838"/>
      <c r="S1838"/>
      <c r="T1838"/>
      <c r="U1838"/>
      <c r="V1838"/>
      <c r="W1838" s="138"/>
      <c r="X1838" s="138"/>
      <c r="Y1838"/>
      <c r="Z1838"/>
    </row>
    <row r="1839" spans="1:26" x14ac:dyDescent="0.2">
      <c r="A1839"/>
      <c r="B1839"/>
      <c r="C1839"/>
      <c r="D1839"/>
      <c r="E1839"/>
      <c r="F1839"/>
      <c r="G1839"/>
      <c r="H1839"/>
      <c r="I1839" s="138"/>
      <c r="J1839"/>
      <c r="K1839"/>
      <c r="L1839"/>
      <c r="M1839"/>
      <c r="N1839"/>
      <c r="O1839"/>
      <c r="P1839"/>
      <c r="Q1839"/>
      <c r="R1839"/>
      <c r="S1839"/>
      <c r="T1839"/>
      <c r="U1839"/>
      <c r="V1839"/>
      <c r="W1839" s="138"/>
      <c r="X1839" s="138"/>
      <c r="Y1839"/>
      <c r="Z1839"/>
    </row>
    <row r="1840" spans="1:26" x14ac:dyDescent="0.2">
      <c r="A1840"/>
      <c r="B1840"/>
      <c r="C1840"/>
      <c r="D1840"/>
      <c r="E1840"/>
      <c r="F1840"/>
      <c r="G1840"/>
      <c r="H1840"/>
      <c r="I1840" s="138"/>
      <c r="J1840"/>
      <c r="K1840"/>
      <c r="L1840"/>
      <c r="M1840"/>
      <c r="N1840"/>
      <c r="O1840"/>
      <c r="P1840"/>
      <c r="Q1840"/>
      <c r="R1840"/>
      <c r="S1840"/>
      <c r="T1840"/>
      <c r="U1840"/>
      <c r="V1840"/>
      <c r="W1840" s="138"/>
      <c r="X1840" s="138"/>
      <c r="Y1840"/>
      <c r="Z1840"/>
    </row>
    <row r="1841" spans="1:26" x14ac:dyDescent="0.2">
      <c r="A1841"/>
      <c r="B1841"/>
      <c r="C1841"/>
      <c r="D1841"/>
      <c r="E1841"/>
      <c r="F1841"/>
      <c r="G1841"/>
      <c r="H1841"/>
      <c r="I1841" s="138"/>
      <c r="J1841"/>
      <c r="K1841"/>
      <c r="L1841"/>
      <c r="M1841"/>
      <c r="N1841"/>
      <c r="O1841"/>
      <c r="P1841"/>
      <c r="Q1841"/>
      <c r="R1841"/>
      <c r="S1841"/>
      <c r="T1841"/>
      <c r="U1841"/>
      <c r="V1841"/>
      <c r="W1841" s="138"/>
      <c r="X1841" s="138"/>
      <c r="Y1841"/>
      <c r="Z1841"/>
    </row>
    <row r="1842" spans="1:26" x14ac:dyDescent="0.2">
      <c r="A1842"/>
      <c r="B1842"/>
      <c r="C1842"/>
      <c r="D1842"/>
      <c r="E1842"/>
      <c r="F1842"/>
      <c r="G1842"/>
      <c r="H1842"/>
      <c r="I1842" s="138"/>
      <c r="J1842"/>
      <c r="K1842"/>
      <c r="L1842"/>
      <c r="M1842"/>
      <c r="N1842"/>
      <c r="O1842"/>
      <c r="P1842"/>
      <c r="Q1842"/>
      <c r="R1842"/>
      <c r="S1842"/>
      <c r="T1842"/>
      <c r="U1842"/>
      <c r="V1842"/>
      <c r="W1842" s="138"/>
      <c r="X1842" s="138"/>
      <c r="Y1842"/>
      <c r="Z1842"/>
    </row>
    <row r="1843" spans="1:26" x14ac:dyDescent="0.2">
      <c r="A1843"/>
      <c r="B1843"/>
      <c r="C1843"/>
      <c r="D1843"/>
      <c r="E1843"/>
      <c r="F1843"/>
      <c r="G1843"/>
      <c r="H1843"/>
      <c r="I1843" s="138"/>
      <c r="J1843"/>
      <c r="K1843"/>
      <c r="L1843"/>
      <c r="M1843"/>
      <c r="N1843"/>
      <c r="O1843"/>
      <c r="P1843"/>
      <c r="Q1843"/>
      <c r="R1843"/>
      <c r="S1843"/>
      <c r="T1843"/>
      <c r="U1843"/>
      <c r="V1843"/>
      <c r="W1843" s="138"/>
      <c r="X1843" s="138"/>
      <c r="Y1843"/>
      <c r="Z1843"/>
    </row>
    <row r="1844" spans="1:26" x14ac:dyDescent="0.2">
      <c r="A1844"/>
      <c r="B1844"/>
      <c r="C1844"/>
      <c r="D1844"/>
      <c r="E1844"/>
      <c r="F1844"/>
      <c r="G1844"/>
      <c r="H1844"/>
      <c r="I1844" s="138"/>
      <c r="J1844"/>
      <c r="K1844"/>
      <c r="L1844"/>
      <c r="M1844"/>
      <c r="N1844"/>
      <c r="O1844"/>
      <c r="P1844"/>
      <c r="Q1844"/>
      <c r="R1844"/>
      <c r="S1844"/>
      <c r="T1844"/>
      <c r="U1844"/>
      <c r="V1844"/>
      <c r="W1844" s="138"/>
      <c r="X1844" s="138"/>
      <c r="Y1844"/>
      <c r="Z1844"/>
    </row>
    <row r="1845" spans="1:26" x14ac:dyDescent="0.2">
      <c r="A1845"/>
      <c r="B1845"/>
      <c r="C1845"/>
      <c r="D1845"/>
      <c r="E1845"/>
      <c r="F1845"/>
      <c r="G1845"/>
      <c r="H1845"/>
      <c r="I1845" s="138"/>
      <c r="J1845"/>
      <c r="K1845"/>
      <c r="L1845"/>
      <c r="M1845"/>
      <c r="N1845"/>
      <c r="O1845"/>
      <c r="P1845"/>
      <c r="Q1845"/>
      <c r="R1845"/>
      <c r="S1845"/>
      <c r="T1845"/>
      <c r="U1845"/>
      <c r="V1845"/>
      <c r="W1845" s="138"/>
      <c r="X1845" s="138"/>
      <c r="Y1845"/>
      <c r="Z1845"/>
    </row>
    <row r="1846" spans="1:26" x14ac:dyDescent="0.2">
      <c r="A1846"/>
      <c r="B1846"/>
      <c r="C1846"/>
      <c r="D1846"/>
      <c r="E1846"/>
      <c r="F1846"/>
      <c r="G1846"/>
      <c r="H1846"/>
      <c r="I1846" s="138"/>
      <c r="J1846"/>
      <c r="K1846"/>
      <c r="L1846"/>
      <c r="M1846"/>
      <c r="N1846"/>
      <c r="O1846"/>
      <c r="P1846"/>
      <c r="Q1846"/>
      <c r="R1846"/>
      <c r="S1846"/>
      <c r="T1846"/>
      <c r="U1846"/>
      <c r="V1846"/>
      <c r="W1846" s="138"/>
      <c r="X1846" s="138"/>
      <c r="Y1846"/>
      <c r="Z1846"/>
    </row>
    <row r="1847" spans="1:26" x14ac:dyDescent="0.2">
      <c r="A1847"/>
      <c r="B1847"/>
      <c r="C1847"/>
      <c r="D1847"/>
      <c r="E1847"/>
      <c r="F1847"/>
      <c r="G1847"/>
      <c r="H1847"/>
      <c r="I1847" s="138"/>
      <c r="J1847"/>
      <c r="K1847"/>
      <c r="L1847"/>
      <c r="M1847"/>
      <c r="N1847"/>
      <c r="O1847"/>
      <c r="P1847"/>
      <c r="Q1847"/>
      <c r="R1847"/>
      <c r="S1847"/>
      <c r="T1847"/>
      <c r="U1847"/>
      <c r="V1847"/>
      <c r="W1847" s="138"/>
      <c r="X1847" s="138"/>
      <c r="Y1847"/>
      <c r="Z1847"/>
    </row>
    <row r="1848" spans="1:26" x14ac:dyDescent="0.2">
      <c r="A1848"/>
      <c r="B1848"/>
      <c r="C1848"/>
      <c r="D1848"/>
      <c r="E1848"/>
      <c r="F1848"/>
      <c r="G1848"/>
      <c r="H1848"/>
      <c r="I1848" s="138"/>
      <c r="J1848"/>
      <c r="K1848"/>
      <c r="L1848"/>
      <c r="M1848"/>
      <c r="N1848"/>
      <c r="O1848"/>
      <c r="P1848"/>
      <c r="Q1848"/>
      <c r="R1848"/>
      <c r="S1848"/>
      <c r="T1848"/>
      <c r="U1848"/>
      <c r="V1848"/>
      <c r="W1848" s="138"/>
      <c r="X1848" s="138"/>
      <c r="Y1848"/>
      <c r="Z1848"/>
    </row>
    <row r="1849" spans="1:26" x14ac:dyDescent="0.2">
      <c r="A1849"/>
      <c r="B1849"/>
      <c r="C1849"/>
      <c r="D1849"/>
      <c r="E1849"/>
      <c r="F1849"/>
      <c r="G1849"/>
      <c r="H1849"/>
      <c r="I1849" s="138"/>
      <c r="J1849"/>
      <c r="K1849"/>
      <c r="L1849"/>
      <c r="M1849"/>
      <c r="N1849"/>
      <c r="O1849"/>
      <c r="P1849"/>
      <c r="Q1849"/>
      <c r="R1849"/>
      <c r="S1849"/>
      <c r="T1849"/>
      <c r="U1849"/>
      <c r="V1849"/>
      <c r="W1849" s="138"/>
      <c r="X1849" s="138"/>
      <c r="Y1849"/>
      <c r="Z1849"/>
    </row>
    <row r="1850" spans="1:26" x14ac:dyDescent="0.2">
      <c r="A1850"/>
      <c r="B1850"/>
      <c r="C1850"/>
      <c r="D1850"/>
      <c r="E1850"/>
      <c r="F1850"/>
      <c r="G1850"/>
      <c r="H1850"/>
      <c r="I1850" s="138"/>
      <c r="J1850"/>
      <c r="K1850"/>
      <c r="L1850"/>
      <c r="M1850"/>
      <c r="N1850"/>
      <c r="O1850"/>
      <c r="P1850"/>
      <c r="Q1850"/>
      <c r="R1850"/>
      <c r="S1850"/>
      <c r="T1850"/>
      <c r="U1850"/>
      <c r="V1850"/>
      <c r="W1850" s="138"/>
      <c r="X1850" s="138"/>
      <c r="Y1850"/>
      <c r="Z1850"/>
    </row>
    <row r="1851" spans="1:26" x14ac:dyDescent="0.2">
      <c r="A1851"/>
      <c r="B1851"/>
      <c r="C1851"/>
      <c r="D1851"/>
      <c r="E1851"/>
      <c r="F1851"/>
      <c r="G1851"/>
      <c r="H1851"/>
      <c r="I1851" s="138"/>
      <c r="J1851"/>
      <c r="K1851"/>
      <c r="L1851"/>
      <c r="M1851"/>
      <c r="N1851"/>
      <c r="O1851"/>
      <c r="P1851"/>
      <c r="Q1851"/>
      <c r="R1851"/>
      <c r="S1851"/>
      <c r="T1851"/>
      <c r="U1851"/>
      <c r="V1851"/>
      <c r="W1851" s="138"/>
      <c r="X1851" s="138"/>
      <c r="Y1851"/>
      <c r="Z1851"/>
    </row>
    <row r="1852" spans="1:26" x14ac:dyDescent="0.2">
      <c r="A1852"/>
      <c r="B1852"/>
      <c r="C1852"/>
      <c r="D1852"/>
      <c r="E1852"/>
      <c r="F1852"/>
      <c r="G1852"/>
      <c r="H1852"/>
      <c r="I1852" s="138"/>
      <c r="J1852"/>
      <c r="K1852"/>
      <c r="L1852"/>
      <c r="M1852"/>
      <c r="N1852"/>
      <c r="O1852"/>
      <c r="P1852"/>
      <c r="Q1852"/>
      <c r="R1852"/>
      <c r="S1852"/>
      <c r="T1852"/>
      <c r="U1852"/>
      <c r="V1852"/>
      <c r="W1852" s="138"/>
      <c r="X1852" s="138"/>
      <c r="Y1852"/>
      <c r="Z1852"/>
    </row>
    <row r="1853" spans="1:26" x14ac:dyDescent="0.2">
      <c r="A1853"/>
      <c r="B1853"/>
      <c r="C1853"/>
      <c r="D1853"/>
      <c r="E1853"/>
      <c r="F1853"/>
      <c r="G1853"/>
      <c r="H1853"/>
      <c r="I1853" s="138"/>
      <c r="J1853"/>
      <c r="K1853"/>
      <c r="L1853"/>
      <c r="M1853"/>
      <c r="N1853"/>
      <c r="O1853"/>
      <c r="P1853"/>
      <c r="Q1853"/>
      <c r="R1853"/>
      <c r="S1853"/>
      <c r="T1853"/>
      <c r="U1853"/>
      <c r="V1853"/>
      <c r="W1853" s="138"/>
      <c r="X1853" s="138"/>
      <c r="Y1853"/>
      <c r="Z1853"/>
    </row>
    <row r="1854" spans="1:26" x14ac:dyDescent="0.2">
      <c r="A1854"/>
      <c r="B1854"/>
      <c r="C1854"/>
      <c r="D1854"/>
      <c r="E1854"/>
      <c r="F1854"/>
      <c r="G1854"/>
      <c r="H1854"/>
      <c r="I1854" s="138"/>
      <c r="J1854"/>
      <c r="K1854"/>
      <c r="L1854"/>
      <c r="M1854"/>
      <c r="N1854"/>
      <c r="O1854"/>
      <c r="P1854"/>
      <c r="Q1854"/>
      <c r="R1854"/>
      <c r="S1854"/>
      <c r="T1854"/>
      <c r="U1854"/>
      <c r="V1854"/>
      <c r="W1854" s="138"/>
      <c r="X1854" s="138"/>
      <c r="Y1854"/>
      <c r="Z1854"/>
    </row>
    <row r="1855" spans="1:26" x14ac:dyDescent="0.2">
      <c r="A1855"/>
      <c r="B1855"/>
      <c r="C1855"/>
      <c r="D1855"/>
      <c r="E1855"/>
      <c r="F1855"/>
      <c r="G1855"/>
      <c r="H1855"/>
      <c r="I1855" s="138"/>
      <c r="J1855"/>
      <c r="K1855"/>
      <c r="L1855"/>
      <c r="M1855"/>
      <c r="N1855"/>
      <c r="O1855"/>
      <c r="P1855"/>
      <c r="Q1855"/>
      <c r="R1855"/>
      <c r="S1855"/>
      <c r="T1855"/>
      <c r="U1855"/>
      <c r="V1855"/>
      <c r="W1855" s="138"/>
      <c r="X1855" s="138"/>
      <c r="Y1855"/>
      <c r="Z1855"/>
    </row>
    <row r="1856" spans="1:26" x14ac:dyDescent="0.2">
      <c r="A1856"/>
      <c r="B1856"/>
      <c r="C1856"/>
      <c r="D1856"/>
      <c r="E1856"/>
      <c r="F1856"/>
      <c r="G1856"/>
      <c r="H1856"/>
      <c r="I1856" s="138"/>
      <c r="J1856"/>
      <c r="K1856"/>
      <c r="L1856"/>
      <c r="M1856"/>
      <c r="N1856"/>
      <c r="O1856"/>
      <c r="P1856"/>
      <c r="Q1856"/>
      <c r="R1856"/>
      <c r="S1856"/>
      <c r="T1856"/>
      <c r="U1856"/>
      <c r="V1856"/>
      <c r="W1856" s="138"/>
      <c r="X1856" s="138"/>
      <c r="Y1856"/>
      <c r="Z1856"/>
    </row>
    <row r="1857" spans="1:26" x14ac:dyDescent="0.2">
      <c r="A1857"/>
      <c r="B1857"/>
      <c r="C1857"/>
      <c r="D1857"/>
      <c r="E1857"/>
      <c r="F1857"/>
      <c r="G1857"/>
      <c r="H1857"/>
      <c r="I1857" s="138"/>
      <c r="J1857"/>
      <c r="K1857"/>
      <c r="L1857"/>
      <c r="M1857"/>
      <c r="N1857"/>
      <c r="O1857"/>
      <c r="P1857"/>
      <c r="Q1857"/>
      <c r="R1857"/>
      <c r="S1857"/>
      <c r="T1857"/>
      <c r="U1857"/>
      <c r="V1857"/>
      <c r="W1857" s="138"/>
      <c r="X1857" s="138"/>
      <c r="Y1857"/>
      <c r="Z1857"/>
    </row>
    <row r="1858" spans="1:26" x14ac:dyDescent="0.2">
      <c r="A1858"/>
      <c r="B1858"/>
      <c r="C1858"/>
      <c r="D1858"/>
      <c r="E1858"/>
      <c r="F1858"/>
      <c r="G1858"/>
      <c r="H1858"/>
      <c r="I1858" s="138"/>
      <c r="J1858"/>
      <c r="K1858"/>
      <c r="L1858"/>
      <c r="M1858"/>
      <c r="N1858"/>
      <c r="O1858"/>
      <c r="P1858"/>
      <c r="Q1858"/>
      <c r="R1858"/>
      <c r="S1858"/>
      <c r="T1858"/>
      <c r="U1858"/>
      <c r="V1858"/>
      <c r="W1858" s="138"/>
      <c r="X1858" s="138"/>
      <c r="Y1858"/>
      <c r="Z1858"/>
    </row>
    <row r="1859" spans="1:26" x14ac:dyDescent="0.2">
      <c r="A1859"/>
      <c r="B1859"/>
      <c r="C1859"/>
      <c r="D1859"/>
      <c r="E1859"/>
      <c r="F1859"/>
      <c r="G1859"/>
      <c r="H1859"/>
      <c r="I1859" s="138"/>
      <c r="J1859"/>
      <c r="K1859"/>
      <c r="L1859"/>
      <c r="M1859"/>
      <c r="N1859"/>
      <c r="O1859"/>
      <c r="P1859"/>
      <c r="Q1859"/>
      <c r="R1859"/>
      <c r="S1859"/>
      <c r="T1859"/>
      <c r="U1859"/>
      <c r="V1859"/>
      <c r="W1859" s="138"/>
      <c r="X1859" s="138"/>
      <c r="Y1859"/>
      <c r="Z1859"/>
    </row>
    <row r="1860" spans="1:26" x14ac:dyDescent="0.2">
      <c r="A1860"/>
      <c r="B1860"/>
      <c r="C1860"/>
      <c r="D1860"/>
      <c r="E1860"/>
      <c r="F1860"/>
      <c r="G1860"/>
      <c r="H1860"/>
      <c r="I1860" s="138"/>
      <c r="J1860"/>
      <c r="K1860"/>
      <c r="L1860"/>
      <c r="M1860"/>
      <c r="N1860"/>
      <c r="O1860"/>
      <c r="P1860"/>
      <c r="Q1860"/>
      <c r="R1860"/>
      <c r="S1860"/>
      <c r="T1860"/>
      <c r="U1860"/>
      <c r="V1860"/>
      <c r="W1860" s="138"/>
      <c r="X1860" s="138"/>
      <c r="Y1860"/>
      <c r="Z1860"/>
    </row>
    <row r="1861" spans="1:26" x14ac:dyDescent="0.2">
      <c r="A1861"/>
      <c r="B1861"/>
      <c r="C1861"/>
      <c r="D1861"/>
      <c r="E1861"/>
      <c r="F1861"/>
      <c r="G1861"/>
      <c r="H1861"/>
      <c r="I1861" s="138"/>
      <c r="J1861"/>
      <c r="K1861"/>
      <c r="L1861"/>
      <c r="M1861"/>
      <c r="N1861"/>
      <c r="O1861"/>
      <c r="P1861"/>
      <c r="Q1861"/>
      <c r="R1861"/>
      <c r="S1861"/>
      <c r="T1861"/>
      <c r="U1861"/>
      <c r="V1861"/>
      <c r="W1861" s="138"/>
      <c r="X1861" s="138"/>
      <c r="Y1861"/>
      <c r="Z1861"/>
    </row>
    <row r="1862" spans="1:26" x14ac:dyDescent="0.2">
      <c r="A1862"/>
      <c r="B1862"/>
      <c r="C1862"/>
      <c r="D1862"/>
      <c r="E1862"/>
      <c r="F1862"/>
      <c r="G1862"/>
      <c r="H1862"/>
      <c r="I1862" s="138"/>
      <c r="J1862"/>
      <c r="K1862"/>
      <c r="L1862"/>
      <c r="M1862"/>
      <c r="N1862"/>
      <c r="O1862"/>
      <c r="P1862"/>
      <c r="Q1862"/>
      <c r="R1862"/>
      <c r="S1862"/>
      <c r="T1862"/>
      <c r="U1862"/>
      <c r="V1862"/>
      <c r="W1862" s="138"/>
      <c r="X1862" s="138"/>
      <c r="Y1862"/>
      <c r="Z1862"/>
    </row>
    <row r="1863" spans="1:26" x14ac:dyDescent="0.2">
      <c r="A1863"/>
      <c r="B1863"/>
      <c r="C1863"/>
      <c r="D1863"/>
      <c r="E1863"/>
      <c r="F1863"/>
      <c r="G1863"/>
      <c r="H1863"/>
      <c r="I1863" s="138"/>
      <c r="J1863"/>
      <c r="K1863"/>
      <c r="L1863"/>
      <c r="M1863"/>
      <c r="N1863"/>
      <c r="O1863"/>
      <c r="P1863"/>
      <c r="Q1863"/>
      <c r="R1863"/>
      <c r="S1863"/>
      <c r="T1863"/>
      <c r="U1863"/>
      <c r="V1863"/>
      <c r="W1863" s="138"/>
      <c r="X1863" s="138"/>
      <c r="Y1863"/>
      <c r="Z1863"/>
    </row>
    <row r="1864" spans="1:26" x14ac:dyDescent="0.2">
      <c r="A1864"/>
      <c r="B1864"/>
      <c r="C1864"/>
      <c r="D1864"/>
      <c r="E1864"/>
      <c r="F1864"/>
      <c r="G1864"/>
      <c r="H1864"/>
      <c r="I1864" s="138"/>
      <c r="J1864"/>
      <c r="K1864"/>
      <c r="L1864"/>
      <c r="M1864"/>
      <c r="N1864"/>
      <c r="O1864"/>
      <c r="P1864"/>
      <c r="Q1864"/>
      <c r="R1864"/>
      <c r="S1864"/>
      <c r="T1864"/>
      <c r="U1864"/>
      <c r="V1864"/>
      <c r="W1864" s="138"/>
      <c r="X1864" s="138"/>
      <c r="Y1864"/>
      <c r="Z1864"/>
    </row>
    <row r="1865" spans="1:26" x14ac:dyDescent="0.2">
      <c r="A1865"/>
      <c r="B1865"/>
      <c r="C1865"/>
      <c r="D1865"/>
      <c r="E1865"/>
      <c r="F1865"/>
      <c r="G1865"/>
      <c r="H1865"/>
      <c r="I1865" s="138"/>
      <c r="J1865"/>
      <c r="K1865"/>
      <c r="L1865"/>
      <c r="M1865"/>
      <c r="N1865"/>
      <c r="O1865"/>
      <c r="P1865"/>
      <c r="Q1865"/>
      <c r="R1865"/>
      <c r="S1865"/>
      <c r="T1865"/>
      <c r="U1865"/>
      <c r="V1865"/>
      <c r="W1865" s="138"/>
      <c r="X1865" s="138"/>
      <c r="Y1865"/>
      <c r="Z1865"/>
    </row>
    <row r="1866" spans="1:26" x14ac:dyDescent="0.2">
      <c r="A1866"/>
      <c r="B1866"/>
      <c r="C1866"/>
      <c r="D1866"/>
      <c r="E1866"/>
      <c r="F1866"/>
      <c r="G1866"/>
      <c r="H1866"/>
      <c r="I1866" s="138"/>
      <c r="J1866"/>
      <c r="K1866"/>
      <c r="L1866"/>
      <c r="M1866"/>
      <c r="N1866"/>
      <c r="O1866"/>
      <c r="P1866"/>
      <c r="Q1866"/>
      <c r="R1866"/>
      <c r="S1866"/>
      <c r="T1866"/>
      <c r="U1866"/>
      <c r="V1866"/>
      <c r="W1866" s="138"/>
      <c r="X1866" s="138"/>
      <c r="Y1866"/>
      <c r="Z1866"/>
    </row>
    <row r="1867" spans="1:26" x14ac:dyDescent="0.2">
      <c r="A1867"/>
      <c r="B1867"/>
      <c r="C1867"/>
      <c r="D1867"/>
      <c r="E1867"/>
      <c r="F1867"/>
      <c r="G1867"/>
      <c r="H1867"/>
      <c r="I1867" s="138"/>
      <c r="J1867"/>
      <c r="K1867"/>
      <c r="L1867"/>
      <c r="M1867"/>
      <c r="N1867"/>
      <c r="O1867"/>
      <c r="P1867"/>
      <c r="Q1867"/>
      <c r="R1867"/>
      <c r="S1867"/>
      <c r="T1867"/>
      <c r="U1867"/>
      <c r="V1867"/>
      <c r="W1867" s="138"/>
      <c r="X1867" s="138"/>
      <c r="Y1867"/>
      <c r="Z1867"/>
    </row>
    <row r="1868" spans="1:26" x14ac:dyDescent="0.2">
      <c r="A1868"/>
      <c r="B1868"/>
      <c r="C1868"/>
      <c r="D1868"/>
      <c r="E1868"/>
      <c r="F1868"/>
      <c r="G1868"/>
      <c r="H1868"/>
      <c r="I1868" s="138"/>
      <c r="J1868"/>
      <c r="K1868"/>
      <c r="L1868"/>
      <c r="M1868"/>
      <c r="N1868"/>
      <c r="O1868"/>
      <c r="P1868"/>
      <c r="Q1868"/>
      <c r="R1868"/>
      <c r="S1868"/>
      <c r="T1868"/>
      <c r="U1868"/>
      <c r="V1868"/>
      <c r="W1868" s="138"/>
      <c r="X1868" s="138"/>
      <c r="Y1868"/>
      <c r="Z1868"/>
    </row>
    <row r="1869" spans="1:26" x14ac:dyDescent="0.2">
      <c r="A1869"/>
      <c r="B1869"/>
      <c r="C1869"/>
      <c r="D1869"/>
      <c r="E1869"/>
      <c r="F1869"/>
      <c r="G1869"/>
      <c r="H1869"/>
      <c r="I1869" s="138"/>
      <c r="J1869"/>
      <c r="K1869"/>
      <c r="L1869"/>
      <c r="M1869"/>
      <c r="N1869"/>
      <c r="O1869"/>
      <c r="P1869"/>
      <c r="Q1869"/>
      <c r="R1869"/>
      <c r="S1869"/>
      <c r="T1869"/>
      <c r="U1869"/>
      <c r="V1869"/>
      <c r="W1869" s="138"/>
      <c r="X1869" s="138"/>
      <c r="Y1869"/>
      <c r="Z1869"/>
    </row>
    <row r="1870" spans="1:26" x14ac:dyDescent="0.2">
      <c r="A1870"/>
      <c r="B1870"/>
      <c r="C1870"/>
      <c r="D1870"/>
      <c r="E1870"/>
      <c r="F1870"/>
      <c r="G1870"/>
      <c r="H1870"/>
      <c r="I1870" s="138"/>
      <c r="J1870"/>
      <c r="K1870"/>
      <c r="L1870"/>
      <c r="M1870"/>
      <c r="N1870"/>
      <c r="O1870"/>
      <c r="P1870"/>
      <c r="Q1870"/>
      <c r="R1870"/>
      <c r="S1870"/>
      <c r="T1870"/>
      <c r="U1870"/>
      <c r="V1870"/>
      <c r="W1870" s="138"/>
      <c r="X1870" s="138"/>
      <c r="Y1870"/>
      <c r="Z1870"/>
    </row>
    <row r="1871" spans="1:26" x14ac:dyDescent="0.2">
      <c r="A1871"/>
      <c r="B1871"/>
      <c r="C1871"/>
      <c r="D1871"/>
      <c r="E1871"/>
      <c r="F1871"/>
      <c r="G1871"/>
      <c r="H1871"/>
      <c r="I1871" s="138"/>
      <c r="J1871"/>
      <c r="K1871"/>
      <c r="L1871"/>
      <c r="M1871"/>
      <c r="N1871"/>
      <c r="O1871"/>
      <c r="P1871"/>
      <c r="Q1871"/>
      <c r="R1871"/>
      <c r="S1871"/>
      <c r="T1871"/>
      <c r="U1871"/>
      <c r="V1871"/>
      <c r="W1871" s="138"/>
      <c r="X1871" s="138"/>
      <c r="Y1871"/>
      <c r="Z1871"/>
    </row>
    <row r="1872" spans="1:26" x14ac:dyDescent="0.2">
      <c r="A1872"/>
      <c r="B1872"/>
      <c r="C1872"/>
      <c r="D1872"/>
      <c r="E1872"/>
      <c r="F1872"/>
      <c r="G1872"/>
      <c r="H1872"/>
      <c r="I1872" s="138"/>
      <c r="J1872"/>
      <c r="K1872"/>
      <c r="L1872"/>
      <c r="M1872"/>
      <c r="N1872"/>
      <c r="O1872"/>
      <c r="P1872"/>
      <c r="Q1872"/>
      <c r="R1872"/>
      <c r="S1872"/>
      <c r="T1872"/>
      <c r="U1872"/>
      <c r="V1872"/>
      <c r="W1872" s="138"/>
      <c r="X1872" s="138"/>
      <c r="Y1872"/>
      <c r="Z1872"/>
    </row>
    <row r="1873" spans="1:26" x14ac:dyDescent="0.2">
      <c r="A1873"/>
      <c r="B1873"/>
      <c r="C1873"/>
      <c r="D1873"/>
      <c r="E1873"/>
      <c r="F1873"/>
      <c r="G1873"/>
      <c r="H1873"/>
      <c r="I1873" s="138"/>
      <c r="J1873"/>
      <c r="K1873"/>
      <c r="L1873"/>
      <c r="M1873"/>
      <c r="N1873"/>
      <c r="O1873"/>
      <c r="P1873"/>
      <c r="Q1873"/>
      <c r="R1873"/>
      <c r="S1873"/>
      <c r="T1873"/>
      <c r="U1873"/>
      <c r="V1873"/>
      <c r="W1873" s="138"/>
      <c r="X1873" s="138"/>
      <c r="Y1873"/>
      <c r="Z1873"/>
    </row>
    <row r="1874" spans="1:26" x14ac:dyDescent="0.2">
      <c r="A1874"/>
      <c r="B1874"/>
      <c r="C1874"/>
      <c r="D1874"/>
      <c r="E1874"/>
      <c r="F1874"/>
      <c r="G1874"/>
      <c r="H1874"/>
      <c r="I1874" s="138"/>
      <c r="J1874"/>
      <c r="K1874"/>
      <c r="L1874"/>
      <c r="M1874"/>
      <c r="N1874"/>
      <c r="O1874"/>
      <c r="P1874"/>
      <c r="Q1874"/>
      <c r="R1874"/>
      <c r="S1874"/>
      <c r="T1874"/>
      <c r="U1874"/>
      <c r="V1874"/>
      <c r="W1874" s="138"/>
      <c r="X1874" s="138"/>
      <c r="Y1874"/>
      <c r="Z1874"/>
    </row>
    <row r="1875" spans="1:26" x14ac:dyDescent="0.2">
      <c r="A1875"/>
      <c r="B1875"/>
      <c r="C1875"/>
      <c r="D1875"/>
      <c r="E1875"/>
      <c r="F1875"/>
      <c r="G1875"/>
      <c r="H1875"/>
      <c r="I1875" s="138"/>
      <c r="J1875"/>
      <c r="K1875"/>
      <c r="L1875"/>
      <c r="M1875"/>
      <c r="N1875"/>
      <c r="O1875"/>
      <c r="P1875"/>
      <c r="Q1875"/>
      <c r="R1875"/>
      <c r="S1875"/>
      <c r="T1875"/>
      <c r="U1875"/>
      <c r="V1875"/>
      <c r="W1875" s="138"/>
      <c r="X1875" s="138"/>
      <c r="Y1875"/>
      <c r="Z1875"/>
    </row>
    <row r="1876" spans="1:26" x14ac:dyDescent="0.2">
      <c r="A1876"/>
      <c r="B1876"/>
      <c r="C1876"/>
      <c r="D1876"/>
      <c r="E1876"/>
      <c r="F1876"/>
      <c r="G1876"/>
      <c r="H1876"/>
      <c r="I1876" s="138"/>
      <c r="J1876"/>
      <c r="K1876"/>
      <c r="L1876"/>
      <c r="M1876"/>
      <c r="N1876"/>
      <c r="O1876"/>
      <c r="P1876"/>
      <c r="Q1876"/>
      <c r="R1876"/>
      <c r="S1876"/>
      <c r="T1876"/>
      <c r="U1876"/>
      <c r="V1876"/>
      <c r="W1876" s="138"/>
      <c r="X1876" s="138"/>
      <c r="Y1876"/>
      <c r="Z1876"/>
    </row>
    <row r="1877" spans="1:26" x14ac:dyDescent="0.2">
      <c r="A1877"/>
      <c r="B1877"/>
      <c r="C1877"/>
      <c r="D1877"/>
      <c r="E1877"/>
      <c r="F1877"/>
      <c r="G1877"/>
      <c r="H1877"/>
      <c r="I1877" s="138"/>
      <c r="J1877"/>
      <c r="K1877"/>
      <c r="L1877"/>
      <c r="M1877"/>
      <c r="N1877"/>
      <c r="O1877"/>
      <c r="P1877"/>
      <c r="Q1877"/>
      <c r="R1877"/>
      <c r="S1877"/>
      <c r="T1877"/>
      <c r="U1877"/>
      <c r="V1877"/>
      <c r="W1877" s="138"/>
      <c r="X1877" s="138"/>
      <c r="Y1877"/>
      <c r="Z1877"/>
    </row>
    <row r="1878" spans="1:26" x14ac:dyDescent="0.2">
      <c r="A1878"/>
      <c r="B1878"/>
      <c r="C1878"/>
      <c r="D1878"/>
      <c r="E1878"/>
      <c r="F1878"/>
      <c r="G1878"/>
      <c r="H1878"/>
      <c r="I1878" s="138"/>
      <c r="J1878"/>
      <c r="K1878"/>
      <c r="L1878"/>
      <c r="M1878"/>
      <c r="N1878"/>
      <c r="O1878"/>
      <c r="P1878"/>
      <c r="Q1878"/>
      <c r="R1878"/>
      <c r="S1878"/>
      <c r="T1878"/>
      <c r="U1878"/>
      <c r="V1878"/>
      <c r="W1878" s="138"/>
      <c r="X1878" s="138"/>
      <c r="Y1878"/>
      <c r="Z1878"/>
    </row>
    <row r="1879" spans="1:26" x14ac:dyDescent="0.2">
      <c r="A1879"/>
      <c r="B1879"/>
      <c r="C1879"/>
      <c r="D1879"/>
      <c r="E1879"/>
      <c r="F1879"/>
      <c r="G1879"/>
      <c r="H1879"/>
      <c r="I1879" s="138"/>
      <c r="J1879"/>
      <c r="K1879"/>
      <c r="L1879"/>
      <c r="M1879"/>
      <c r="N1879"/>
      <c r="O1879"/>
      <c r="P1879"/>
      <c r="Q1879"/>
      <c r="R1879"/>
      <c r="S1879"/>
      <c r="T1879"/>
      <c r="U1879"/>
      <c r="V1879"/>
      <c r="W1879" s="138"/>
      <c r="X1879" s="138"/>
      <c r="Y1879"/>
      <c r="Z1879"/>
    </row>
    <row r="1880" spans="1:26" x14ac:dyDescent="0.2">
      <c r="A1880"/>
      <c r="B1880"/>
      <c r="C1880"/>
      <c r="D1880"/>
      <c r="E1880"/>
      <c r="F1880"/>
      <c r="G1880"/>
      <c r="H1880"/>
      <c r="I1880" s="138"/>
      <c r="J1880"/>
      <c r="K1880"/>
      <c r="L1880"/>
      <c r="M1880"/>
      <c r="N1880"/>
      <c r="O1880"/>
      <c r="P1880"/>
      <c r="Q1880"/>
      <c r="R1880"/>
      <c r="S1880"/>
      <c r="T1880"/>
      <c r="U1880"/>
      <c r="V1880"/>
      <c r="W1880" s="138"/>
      <c r="X1880" s="138"/>
      <c r="Y1880"/>
      <c r="Z1880"/>
    </row>
    <row r="1881" spans="1:26" x14ac:dyDescent="0.2">
      <c r="A1881"/>
      <c r="B1881"/>
      <c r="C1881"/>
      <c r="D1881"/>
      <c r="E1881"/>
      <c r="F1881"/>
      <c r="G1881"/>
      <c r="H1881"/>
      <c r="I1881" s="138"/>
      <c r="J1881"/>
      <c r="K1881"/>
      <c r="L1881"/>
      <c r="M1881"/>
      <c r="N1881"/>
      <c r="O1881"/>
      <c r="P1881"/>
      <c r="Q1881"/>
      <c r="R1881"/>
      <c r="S1881"/>
      <c r="T1881"/>
      <c r="U1881"/>
      <c r="V1881"/>
      <c r="W1881" s="138"/>
      <c r="X1881" s="138"/>
      <c r="Y1881"/>
      <c r="Z1881"/>
    </row>
    <row r="1882" spans="1:26" x14ac:dyDescent="0.2">
      <c r="A1882"/>
      <c r="B1882"/>
      <c r="C1882"/>
      <c r="D1882"/>
      <c r="E1882"/>
      <c r="F1882"/>
      <c r="G1882"/>
      <c r="H1882"/>
      <c r="I1882" s="138"/>
      <c r="J1882"/>
      <c r="K1882"/>
      <c r="L1882"/>
      <c r="M1882"/>
      <c r="N1882"/>
      <c r="O1882"/>
      <c r="P1882"/>
      <c r="Q1882"/>
      <c r="R1882"/>
      <c r="S1882"/>
      <c r="T1882"/>
      <c r="U1882"/>
      <c r="V1882"/>
      <c r="W1882" s="138"/>
      <c r="X1882" s="138"/>
      <c r="Y1882"/>
      <c r="Z1882"/>
    </row>
    <row r="1883" spans="1:26" x14ac:dyDescent="0.2">
      <c r="A1883"/>
      <c r="B1883"/>
      <c r="C1883"/>
      <c r="D1883"/>
      <c r="E1883"/>
      <c r="F1883"/>
      <c r="G1883"/>
      <c r="H1883"/>
      <c r="I1883" s="138"/>
      <c r="J1883"/>
      <c r="K1883"/>
      <c r="L1883"/>
      <c r="M1883"/>
      <c r="N1883"/>
      <c r="O1883"/>
      <c r="P1883"/>
      <c r="Q1883"/>
      <c r="R1883"/>
      <c r="S1883"/>
      <c r="T1883"/>
      <c r="U1883"/>
      <c r="V1883"/>
      <c r="W1883" s="138"/>
      <c r="X1883" s="138"/>
      <c r="Y1883"/>
      <c r="Z1883"/>
    </row>
    <row r="1884" spans="1:26" x14ac:dyDescent="0.2">
      <c r="A1884"/>
      <c r="B1884"/>
      <c r="C1884"/>
      <c r="D1884"/>
      <c r="E1884"/>
      <c r="F1884"/>
      <c r="G1884"/>
      <c r="H1884"/>
      <c r="I1884" s="138"/>
      <c r="J1884"/>
      <c r="K1884"/>
      <c r="L1884"/>
      <c r="M1884"/>
      <c r="N1884"/>
      <c r="O1884"/>
      <c r="P1884"/>
      <c r="Q1884"/>
      <c r="R1884"/>
      <c r="S1884"/>
      <c r="T1884"/>
      <c r="U1884"/>
      <c r="V1884"/>
      <c r="W1884" s="138"/>
      <c r="X1884" s="138"/>
      <c r="Y1884"/>
      <c r="Z1884"/>
    </row>
    <row r="1885" spans="1:26" x14ac:dyDescent="0.2">
      <c r="A1885"/>
      <c r="B1885"/>
      <c r="C1885"/>
      <c r="D1885"/>
      <c r="E1885"/>
      <c r="F1885"/>
      <c r="G1885"/>
      <c r="H1885"/>
      <c r="I1885" s="138"/>
      <c r="J1885"/>
      <c r="K1885"/>
      <c r="L1885"/>
      <c r="M1885"/>
      <c r="N1885"/>
      <c r="O1885"/>
      <c r="P1885"/>
      <c r="Q1885"/>
      <c r="R1885"/>
      <c r="S1885"/>
      <c r="T1885"/>
      <c r="U1885"/>
      <c r="V1885"/>
      <c r="W1885" s="138"/>
      <c r="X1885" s="138"/>
      <c r="Y1885"/>
      <c r="Z1885"/>
    </row>
    <row r="1886" spans="1:26" x14ac:dyDescent="0.2">
      <c r="A1886"/>
      <c r="B1886"/>
      <c r="C1886"/>
      <c r="D1886"/>
      <c r="E1886"/>
      <c r="F1886"/>
      <c r="G1886"/>
      <c r="H1886"/>
      <c r="I1886" s="138"/>
      <c r="J1886"/>
      <c r="K1886"/>
      <c r="L1886"/>
      <c r="M1886"/>
      <c r="N1886"/>
      <c r="O1886"/>
      <c r="P1886"/>
      <c r="Q1886"/>
      <c r="R1886"/>
      <c r="S1886"/>
      <c r="T1886"/>
      <c r="U1886"/>
      <c r="V1886"/>
      <c r="W1886" s="138"/>
      <c r="X1886" s="138"/>
      <c r="Y1886"/>
      <c r="Z1886"/>
    </row>
    <row r="1887" spans="1:26" x14ac:dyDescent="0.2">
      <c r="A1887"/>
      <c r="B1887"/>
      <c r="C1887"/>
      <c r="D1887"/>
      <c r="E1887"/>
      <c r="F1887"/>
      <c r="G1887"/>
      <c r="H1887"/>
      <c r="I1887" s="138"/>
      <c r="J1887"/>
      <c r="K1887"/>
      <c r="L1887"/>
      <c r="M1887"/>
      <c r="N1887"/>
      <c r="O1887"/>
      <c r="P1887"/>
      <c r="Q1887"/>
      <c r="R1887"/>
      <c r="S1887"/>
      <c r="T1887"/>
      <c r="U1887"/>
      <c r="V1887"/>
      <c r="W1887" s="138"/>
      <c r="X1887" s="138"/>
      <c r="Y1887"/>
      <c r="Z1887"/>
    </row>
    <row r="1888" spans="1:26" x14ac:dyDescent="0.2">
      <c r="A1888"/>
      <c r="B1888"/>
      <c r="C1888"/>
      <c r="D1888"/>
      <c r="E1888"/>
      <c r="F1888"/>
      <c r="G1888"/>
      <c r="H1888"/>
      <c r="I1888" s="138"/>
      <c r="J1888"/>
      <c r="K1888"/>
      <c r="L1888"/>
      <c r="M1888"/>
      <c r="N1888"/>
      <c r="O1888"/>
      <c r="P1888"/>
      <c r="Q1888"/>
      <c r="R1888"/>
      <c r="S1888"/>
      <c r="T1888"/>
      <c r="U1888"/>
      <c r="V1888"/>
      <c r="W1888" s="138"/>
      <c r="X1888" s="138"/>
      <c r="Y1888"/>
      <c r="Z1888"/>
    </row>
    <row r="1889" spans="1:26" x14ac:dyDescent="0.2">
      <c r="A1889"/>
      <c r="B1889"/>
      <c r="C1889"/>
      <c r="D1889"/>
      <c r="E1889"/>
      <c r="F1889"/>
      <c r="G1889"/>
      <c r="H1889"/>
      <c r="I1889" s="138"/>
      <c r="J1889"/>
      <c r="K1889"/>
      <c r="L1889"/>
      <c r="M1889"/>
      <c r="N1889"/>
      <c r="O1889"/>
      <c r="P1889"/>
      <c r="Q1889"/>
      <c r="R1889"/>
      <c r="S1889"/>
      <c r="T1889"/>
      <c r="U1889"/>
      <c r="V1889"/>
      <c r="W1889" s="138"/>
      <c r="X1889" s="138"/>
      <c r="Y1889"/>
      <c r="Z1889"/>
    </row>
    <row r="1890" spans="1:26" x14ac:dyDescent="0.2">
      <c r="A1890"/>
      <c r="B1890"/>
      <c r="C1890"/>
      <c r="D1890"/>
      <c r="E1890"/>
      <c r="F1890"/>
      <c r="G1890"/>
      <c r="H1890"/>
      <c r="I1890" s="138"/>
      <c r="J1890"/>
      <c r="K1890"/>
      <c r="L1890"/>
      <c r="M1890"/>
      <c r="N1890"/>
      <c r="O1890"/>
      <c r="P1890"/>
      <c r="Q1890"/>
      <c r="R1890"/>
      <c r="S1890"/>
      <c r="T1890"/>
      <c r="U1890"/>
      <c r="V1890"/>
      <c r="W1890" s="138"/>
      <c r="X1890" s="138"/>
      <c r="Y1890"/>
      <c r="Z1890"/>
    </row>
    <row r="1891" spans="1:26" x14ac:dyDescent="0.2">
      <c r="A1891"/>
      <c r="B1891"/>
      <c r="C1891"/>
      <c r="D1891"/>
      <c r="E1891"/>
      <c r="F1891"/>
      <c r="G1891"/>
      <c r="H1891"/>
      <c r="I1891" s="138"/>
      <c r="J1891"/>
      <c r="K1891"/>
      <c r="L1891"/>
      <c r="M1891"/>
      <c r="N1891"/>
      <c r="O1891"/>
      <c r="P1891"/>
      <c r="Q1891"/>
      <c r="R1891"/>
      <c r="S1891"/>
      <c r="T1891"/>
      <c r="U1891"/>
      <c r="V1891"/>
      <c r="W1891" s="138"/>
      <c r="X1891" s="138"/>
      <c r="Y1891"/>
      <c r="Z1891"/>
    </row>
    <row r="1892" spans="1:26" x14ac:dyDescent="0.2">
      <c r="A1892"/>
      <c r="B1892"/>
      <c r="C1892"/>
      <c r="D1892"/>
      <c r="E1892"/>
      <c r="F1892"/>
      <c r="G1892"/>
      <c r="H1892"/>
      <c r="I1892" s="138"/>
      <c r="J1892"/>
      <c r="K1892"/>
      <c r="L1892"/>
      <c r="M1892"/>
      <c r="N1892"/>
      <c r="O1892"/>
      <c r="P1892"/>
      <c r="Q1892"/>
      <c r="R1892"/>
      <c r="S1892"/>
      <c r="T1892"/>
      <c r="U1892"/>
      <c r="V1892"/>
      <c r="W1892" s="138"/>
      <c r="X1892" s="138"/>
      <c r="Y1892"/>
      <c r="Z1892"/>
    </row>
    <row r="1893" spans="1:26" x14ac:dyDescent="0.2">
      <c r="A1893"/>
      <c r="B1893"/>
      <c r="C1893"/>
      <c r="D1893"/>
      <c r="E1893"/>
      <c r="F1893"/>
      <c r="G1893"/>
      <c r="H1893"/>
      <c r="I1893" s="138"/>
      <c r="J1893"/>
      <c r="K1893"/>
      <c r="L1893"/>
      <c r="M1893"/>
      <c r="N1893"/>
      <c r="O1893"/>
      <c r="P1893"/>
      <c r="Q1893"/>
      <c r="R1893"/>
      <c r="S1893"/>
      <c r="T1893"/>
      <c r="U1893"/>
      <c r="V1893"/>
      <c r="W1893" s="138"/>
      <c r="X1893" s="138"/>
      <c r="Y1893"/>
      <c r="Z1893"/>
    </row>
    <row r="1894" spans="1:26" x14ac:dyDescent="0.2">
      <c r="A1894"/>
      <c r="B1894"/>
      <c r="C1894"/>
      <c r="D1894"/>
      <c r="E1894"/>
      <c r="F1894"/>
      <c r="G1894"/>
      <c r="H1894"/>
      <c r="I1894" s="138"/>
      <c r="J1894"/>
      <c r="K1894"/>
      <c r="L1894"/>
      <c r="M1894"/>
      <c r="N1894"/>
      <c r="O1894"/>
      <c r="P1894"/>
      <c r="Q1894"/>
      <c r="R1894"/>
      <c r="S1894"/>
      <c r="T1894"/>
      <c r="U1894"/>
      <c r="V1894"/>
      <c r="W1894" s="138"/>
      <c r="X1894" s="138"/>
      <c r="Y1894"/>
      <c r="Z1894"/>
    </row>
    <row r="1895" spans="1:26" x14ac:dyDescent="0.2">
      <c r="A1895"/>
      <c r="B1895"/>
      <c r="C1895"/>
      <c r="D1895"/>
      <c r="E1895"/>
      <c r="F1895"/>
      <c r="G1895"/>
      <c r="H1895"/>
      <c r="I1895" s="138"/>
      <c r="J1895"/>
      <c r="K1895"/>
      <c r="L1895"/>
      <c r="M1895"/>
      <c r="N1895"/>
      <c r="O1895"/>
      <c r="P1895"/>
      <c r="Q1895"/>
      <c r="R1895"/>
      <c r="S1895"/>
      <c r="T1895"/>
      <c r="U1895"/>
      <c r="V1895"/>
      <c r="W1895" s="138"/>
      <c r="X1895" s="138"/>
      <c r="Y1895"/>
      <c r="Z1895"/>
    </row>
    <row r="1896" spans="1:26" x14ac:dyDescent="0.2">
      <c r="A1896"/>
      <c r="B1896"/>
      <c r="C1896"/>
      <c r="D1896"/>
      <c r="E1896"/>
      <c r="F1896"/>
      <c r="G1896"/>
      <c r="H1896"/>
      <c r="I1896" s="138"/>
      <c r="J1896"/>
      <c r="K1896"/>
      <c r="L1896"/>
      <c r="M1896"/>
      <c r="N1896"/>
      <c r="O1896"/>
      <c r="P1896"/>
      <c r="Q1896"/>
      <c r="R1896"/>
      <c r="S1896"/>
      <c r="T1896"/>
      <c r="U1896"/>
      <c r="V1896"/>
      <c r="W1896" s="138"/>
      <c r="X1896" s="138"/>
      <c r="Y1896"/>
      <c r="Z1896"/>
    </row>
    <row r="1897" spans="1:26" x14ac:dyDescent="0.2">
      <c r="A1897"/>
      <c r="B1897"/>
      <c r="C1897"/>
      <c r="D1897"/>
      <c r="E1897"/>
      <c r="F1897"/>
      <c r="G1897"/>
      <c r="H1897"/>
      <c r="I1897" s="138"/>
      <c r="J1897"/>
      <c r="K1897"/>
      <c r="L1897"/>
      <c r="M1897"/>
      <c r="N1897"/>
      <c r="O1897"/>
      <c r="P1897"/>
      <c r="Q1897"/>
      <c r="R1897"/>
      <c r="S1897"/>
      <c r="T1897"/>
      <c r="U1897"/>
      <c r="V1897"/>
      <c r="W1897" s="138"/>
      <c r="X1897" s="138"/>
      <c r="Y1897"/>
      <c r="Z1897"/>
    </row>
    <row r="1898" spans="1:26" x14ac:dyDescent="0.2">
      <c r="A1898"/>
      <c r="B1898"/>
      <c r="C1898"/>
      <c r="D1898"/>
      <c r="E1898"/>
      <c r="F1898"/>
      <c r="G1898"/>
      <c r="H1898"/>
      <c r="I1898" s="138"/>
      <c r="J1898"/>
      <c r="K1898"/>
      <c r="L1898"/>
      <c r="M1898"/>
      <c r="N1898"/>
      <c r="O1898"/>
      <c r="P1898"/>
      <c r="Q1898"/>
      <c r="R1898"/>
      <c r="S1898"/>
      <c r="T1898"/>
      <c r="U1898"/>
      <c r="V1898"/>
      <c r="W1898" s="138"/>
      <c r="X1898" s="138"/>
      <c r="Y1898"/>
      <c r="Z1898"/>
    </row>
    <row r="1899" spans="1:26" x14ac:dyDescent="0.2">
      <c r="A1899"/>
      <c r="B1899"/>
      <c r="C1899"/>
      <c r="D1899"/>
      <c r="E1899"/>
      <c r="F1899"/>
      <c r="G1899"/>
      <c r="H1899"/>
      <c r="I1899" s="138"/>
      <c r="J1899"/>
      <c r="K1899"/>
      <c r="L1899"/>
      <c r="M1899"/>
      <c r="N1899"/>
      <c r="O1899"/>
      <c r="P1899"/>
      <c r="Q1899"/>
      <c r="R1899"/>
      <c r="S1899"/>
      <c r="T1899"/>
      <c r="U1899"/>
      <c r="V1899"/>
      <c r="W1899" s="138"/>
      <c r="X1899" s="138"/>
      <c r="Y1899"/>
      <c r="Z1899"/>
    </row>
    <row r="1900" spans="1:26" x14ac:dyDescent="0.2">
      <c r="A1900"/>
      <c r="B1900"/>
      <c r="C1900"/>
      <c r="D1900"/>
      <c r="E1900"/>
      <c r="F1900"/>
      <c r="G1900"/>
      <c r="H1900"/>
      <c r="I1900" s="138"/>
      <c r="J1900"/>
      <c r="K1900"/>
      <c r="L1900"/>
      <c r="M1900"/>
      <c r="N1900"/>
      <c r="O1900"/>
      <c r="P1900"/>
      <c r="Q1900"/>
      <c r="R1900"/>
      <c r="S1900"/>
      <c r="T1900"/>
      <c r="U1900"/>
      <c r="V1900"/>
      <c r="W1900" s="138"/>
      <c r="X1900" s="138"/>
      <c r="Y1900"/>
      <c r="Z1900"/>
    </row>
    <row r="1901" spans="1:26" x14ac:dyDescent="0.2">
      <c r="A1901"/>
      <c r="B1901"/>
      <c r="C1901"/>
      <c r="D1901"/>
      <c r="E1901"/>
      <c r="F1901"/>
      <c r="G1901"/>
      <c r="H1901"/>
      <c r="I1901" s="138"/>
      <c r="J1901"/>
      <c r="K1901"/>
      <c r="L1901"/>
      <c r="M1901"/>
      <c r="N1901"/>
      <c r="O1901"/>
      <c r="P1901"/>
      <c r="Q1901"/>
      <c r="R1901"/>
      <c r="S1901"/>
      <c r="T1901"/>
      <c r="U1901"/>
      <c r="V1901"/>
      <c r="W1901" s="138"/>
      <c r="X1901" s="138"/>
      <c r="Y1901"/>
      <c r="Z1901"/>
    </row>
    <row r="1902" spans="1:26" x14ac:dyDescent="0.2">
      <c r="A1902"/>
      <c r="B1902"/>
      <c r="C1902"/>
      <c r="D1902"/>
      <c r="E1902"/>
      <c r="F1902"/>
      <c r="G1902"/>
      <c r="H1902"/>
      <c r="I1902" s="138"/>
      <c r="J1902"/>
      <c r="K1902"/>
      <c r="L1902"/>
      <c r="M1902"/>
      <c r="N1902"/>
      <c r="O1902"/>
      <c r="P1902"/>
      <c r="Q1902"/>
      <c r="R1902"/>
      <c r="S1902"/>
      <c r="T1902"/>
      <c r="U1902"/>
      <c r="V1902"/>
      <c r="W1902" s="138"/>
      <c r="X1902" s="138"/>
      <c r="Y1902"/>
      <c r="Z1902"/>
    </row>
    <row r="1903" spans="1:26" x14ac:dyDescent="0.2">
      <c r="A1903"/>
      <c r="B1903"/>
      <c r="C1903"/>
      <c r="D1903"/>
      <c r="E1903"/>
      <c r="F1903"/>
      <c r="G1903"/>
      <c r="H1903"/>
      <c r="I1903" s="138"/>
      <c r="J1903"/>
      <c r="K1903"/>
      <c r="L1903"/>
      <c r="M1903"/>
      <c r="N1903"/>
      <c r="O1903"/>
      <c r="P1903"/>
      <c r="Q1903"/>
      <c r="R1903"/>
      <c r="S1903"/>
      <c r="T1903"/>
      <c r="U1903"/>
      <c r="V1903"/>
      <c r="W1903" s="138"/>
      <c r="X1903" s="138"/>
      <c r="Y1903"/>
      <c r="Z1903"/>
    </row>
    <row r="1904" spans="1:26" x14ac:dyDescent="0.2">
      <c r="A1904"/>
      <c r="B1904"/>
      <c r="C1904"/>
      <c r="D1904"/>
      <c r="E1904"/>
      <c r="F1904"/>
      <c r="G1904"/>
      <c r="H1904"/>
      <c r="I1904" s="138"/>
      <c r="J1904"/>
      <c r="K1904"/>
      <c r="L1904"/>
      <c r="M1904"/>
      <c r="N1904"/>
      <c r="O1904"/>
      <c r="P1904"/>
      <c r="Q1904"/>
      <c r="R1904"/>
      <c r="S1904"/>
      <c r="T1904"/>
      <c r="U1904"/>
      <c r="V1904"/>
      <c r="W1904" s="138"/>
      <c r="X1904" s="138"/>
      <c r="Y1904"/>
      <c r="Z1904"/>
    </row>
    <row r="1905" spans="1:26" x14ac:dyDescent="0.2">
      <c r="A1905"/>
      <c r="B1905"/>
      <c r="C1905"/>
      <c r="D1905"/>
      <c r="E1905"/>
      <c r="F1905"/>
      <c r="G1905"/>
      <c r="H1905"/>
      <c r="I1905" s="138"/>
      <c r="J1905"/>
      <c r="K1905"/>
      <c r="L1905"/>
      <c r="M1905"/>
      <c r="N1905"/>
      <c r="O1905"/>
      <c r="P1905"/>
      <c r="Q1905"/>
      <c r="R1905"/>
      <c r="S1905"/>
      <c r="T1905"/>
      <c r="U1905"/>
      <c r="V1905"/>
      <c r="W1905" s="138"/>
      <c r="X1905" s="138"/>
      <c r="Y1905"/>
      <c r="Z1905"/>
    </row>
    <row r="1906" spans="1:26" x14ac:dyDescent="0.2">
      <c r="A1906"/>
      <c r="B1906"/>
      <c r="C1906"/>
      <c r="D1906"/>
      <c r="E1906"/>
      <c r="F1906"/>
      <c r="G1906"/>
      <c r="H1906"/>
      <c r="I1906" s="138"/>
      <c r="J1906"/>
      <c r="K1906"/>
      <c r="L1906"/>
      <c r="M1906"/>
      <c r="N1906"/>
      <c r="O1906"/>
      <c r="P1906"/>
      <c r="Q1906"/>
      <c r="R1906"/>
      <c r="S1906"/>
      <c r="T1906"/>
      <c r="U1906"/>
      <c r="V1906"/>
      <c r="W1906" s="138"/>
      <c r="X1906" s="138"/>
      <c r="Y1906"/>
      <c r="Z1906"/>
    </row>
    <row r="1907" spans="1:26" x14ac:dyDescent="0.2">
      <c r="A1907"/>
      <c r="B1907"/>
      <c r="C1907"/>
      <c r="D1907"/>
      <c r="E1907"/>
      <c r="F1907"/>
      <c r="G1907"/>
      <c r="H1907"/>
      <c r="I1907" s="138"/>
      <c r="J1907"/>
      <c r="K1907"/>
      <c r="L1907"/>
      <c r="M1907"/>
      <c r="N1907"/>
      <c r="O1907"/>
      <c r="P1907"/>
      <c r="Q1907"/>
      <c r="R1907"/>
      <c r="S1907"/>
      <c r="T1907"/>
      <c r="U1907"/>
      <c r="V1907"/>
      <c r="W1907" s="138"/>
      <c r="X1907" s="138"/>
      <c r="Y1907"/>
      <c r="Z1907"/>
    </row>
    <row r="1908" spans="1:26" x14ac:dyDescent="0.2">
      <c r="A1908"/>
      <c r="B1908"/>
      <c r="C1908"/>
      <c r="D1908"/>
      <c r="E1908"/>
      <c r="F1908"/>
      <c r="G1908"/>
      <c r="H1908"/>
      <c r="I1908" s="138"/>
      <c r="J1908"/>
      <c r="K1908"/>
      <c r="L1908"/>
      <c r="M1908"/>
      <c r="N1908"/>
      <c r="O1908"/>
      <c r="P1908"/>
      <c r="Q1908"/>
      <c r="R1908"/>
      <c r="S1908"/>
      <c r="T1908"/>
      <c r="U1908"/>
      <c r="V1908"/>
      <c r="W1908" s="138"/>
      <c r="X1908" s="138"/>
      <c r="Y1908"/>
      <c r="Z1908"/>
    </row>
    <row r="1909" spans="1:26" x14ac:dyDescent="0.2">
      <c r="A1909"/>
      <c r="B1909"/>
      <c r="C1909"/>
      <c r="D1909"/>
      <c r="E1909"/>
      <c r="F1909"/>
      <c r="G1909"/>
      <c r="H1909"/>
      <c r="I1909" s="138"/>
      <c r="J1909"/>
      <c r="K1909"/>
      <c r="L1909"/>
      <c r="M1909"/>
      <c r="N1909"/>
      <c r="O1909"/>
      <c r="P1909"/>
      <c r="Q1909"/>
      <c r="R1909"/>
      <c r="S1909"/>
      <c r="T1909"/>
      <c r="U1909"/>
      <c r="V1909"/>
      <c r="W1909" s="138"/>
      <c r="X1909" s="138"/>
      <c r="Y1909"/>
      <c r="Z1909"/>
    </row>
    <row r="1910" spans="1:26" x14ac:dyDescent="0.2">
      <c r="A1910"/>
      <c r="B1910"/>
      <c r="C1910"/>
      <c r="D1910"/>
      <c r="E1910"/>
      <c r="F1910"/>
      <c r="G1910"/>
      <c r="H1910"/>
      <c r="I1910" s="138"/>
      <c r="J1910"/>
      <c r="K1910"/>
      <c r="L1910"/>
      <c r="M1910"/>
      <c r="N1910"/>
      <c r="O1910"/>
      <c r="P1910"/>
      <c r="Q1910"/>
      <c r="R1910"/>
      <c r="S1910"/>
      <c r="T1910"/>
      <c r="U1910"/>
      <c r="V1910"/>
      <c r="W1910" s="138"/>
      <c r="X1910" s="138"/>
      <c r="Y1910"/>
      <c r="Z1910"/>
    </row>
    <row r="1911" spans="1:26" x14ac:dyDescent="0.2">
      <c r="A1911"/>
      <c r="B1911"/>
      <c r="C1911"/>
      <c r="D1911"/>
      <c r="E1911"/>
      <c r="F1911"/>
      <c r="G1911"/>
      <c r="H1911"/>
      <c r="I1911" s="138"/>
      <c r="J1911"/>
      <c r="K1911"/>
      <c r="L1911"/>
      <c r="M1911"/>
      <c r="N1911"/>
      <c r="O1911"/>
      <c r="P1911"/>
      <c r="Q1911"/>
      <c r="R1911"/>
      <c r="S1911"/>
      <c r="T1911"/>
      <c r="U1911"/>
      <c r="V1911"/>
      <c r="W1911" s="138"/>
      <c r="X1911" s="138"/>
      <c r="Y1911"/>
      <c r="Z1911"/>
    </row>
    <row r="1912" spans="1:26" x14ac:dyDescent="0.2">
      <c r="A1912"/>
      <c r="B1912"/>
      <c r="C1912"/>
      <c r="D1912"/>
      <c r="E1912"/>
      <c r="F1912"/>
      <c r="G1912"/>
      <c r="H1912"/>
      <c r="I1912" s="138"/>
      <c r="J1912"/>
      <c r="K1912"/>
      <c r="L1912"/>
      <c r="M1912"/>
      <c r="N1912"/>
      <c r="O1912"/>
      <c r="P1912"/>
      <c r="Q1912"/>
      <c r="R1912"/>
      <c r="S1912"/>
      <c r="T1912"/>
      <c r="U1912"/>
      <c r="V1912"/>
      <c r="W1912" s="138"/>
      <c r="X1912" s="138"/>
      <c r="Y1912"/>
      <c r="Z1912"/>
    </row>
    <row r="1913" spans="1:26" x14ac:dyDescent="0.2">
      <c r="A1913"/>
      <c r="B1913"/>
      <c r="C1913"/>
      <c r="D1913"/>
      <c r="E1913"/>
      <c r="F1913"/>
      <c r="G1913"/>
      <c r="H1913"/>
      <c r="I1913" s="138"/>
      <c r="J1913"/>
      <c r="K1913"/>
      <c r="L1913"/>
      <c r="M1913"/>
      <c r="N1913"/>
      <c r="O1913"/>
      <c r="P1913"/>
      <c r="Q1913"/>
      <c r="R1913"/>
      <c r="S1913"/>
      <c r="T1913"/>
      <c r="U1913"/>
      <c r="V1913"/>
      <c r="W1913" s="138"/>
      <c r="X1913" s="138"/>
      <c r="Y1913"/>
      <c r="Z1913"/>
    </row>
    <row r="1914" spans="1:26" x14ac:dyDescent="0.2">
      <c r="A1914"/>
      <c r="B1914"/>
      <c r="C1914"/>
      <c r="D1914"/>
      <c r="E1914"/>
      <c r="F1914"/>
      <c r="G1914"/>
      <c r="H1914"/>
      <c r="I1914" s="138"/>
      <c r="J1914"/>
      <c r="K1914"/>
      <c r="L1914"/>
      <c r="M1914"/>
      <c r="N1914"/>
      <c r="O1914"/>
      <c r="P1914"/>
      <c r="Q1914"/>
      <c r="R1914"/>
      <c r="S1914"/>
      <c r="T1914"/>
      <c r="U1914"/>
      <c r="V1914"/>
      <c r="W1914" s="138"/>
      <c r="X1914" s="138"/>
      <c r="Y1914"/>
      <c r="Z1914"/>
    </row>
    <row r="1915" spans="1:26" x14ac:dyDescent="0.2">
      <c r="A1915"/>
      <c r="B1915"/>
      <c r="C1915"/>
      <c r="D1915"/>
      <c r="E1915"/>
      <c r="F1915"/>
      <c r="G1915"/>
      <c r="H1915"/>
      <c r="I1915" s="138"/>
      <c r="J1915"/>
      <c r="K1915"/>
      <c r="L1915"/>
      <c r="M1915"/>
      <c r="N1915"/>
      <c r="O1915"/>
      <c r="P1915"/>
      <c r="Q1915"/>
      <c r="R1915"/>
      <c r="S1915"/>
      <c r="T1915"/>
      <c r="U1915"/>
      <c r="V1915"/>
      <c r="W1915" s="138"/>
      <c r="X1915" s="138"/>
      <c r="Y1915"/>
      <c r="Z1915"/>
    </row>
    <row r="1916" spans="1:26" x14ac:dyDescent="0.2">
      <c r="A1916"/>
      <c r="B1916"/>
      <c r="C1916"/>
      <c r="D1916"/>
      <c r="E1916"/>
      <c r="F1916"/>
      <c r="G1916"/>
      <c r="H1916"/>
      <c r="I1916" s="138"/>
      <c r="J1916"/>
      <c r="K1916"/>
      <c r="L1916"/>
      <c r="M1916"/>
      <c r="N1916"/>
      <c r="O1916"/>
      <c r="P1916"/>
      <c r="Q1916"/>
      <c r="R1916"/>
      <c r="S1916"/>
      <c r="T1916"/>
      <c r="U1916"/>
      <c r="V1916"/>
      <c r="W1916" s="138"/>
      <c r="X1916" s="138"/>
      <c r="Y1916"/>
      <c r="Z1916"/>
    </row>
    <row r="1917" spans="1:26" x14ac:dyDescent="0.2">
      <c r="A1917"/>
      <c r="B1917"/>
      <c r="C1917"/>
      <c r="D1917"/>
      <c r="E1917"/>
      <c r="F1917"/>
      <c r="G1917"/>
      <c r="H1917"/>
      <c r="I1917" s="138"/>
      <c r="J1917"/>
      <c r="K1917"/>
      <c r="L1917"/>
      <c r="M1917"/>
      <c r="N1917"/>
      <c r="O1917"/>
      <c r="P1917"/>
      <c r="Q1917"/>
      <c r="R1917"/>
      <c r="S1917"/>
      <c r="T1917"/>
      <c r="U1917"/>
      <c r="V1917"/>
      <c r="W1917" s="138"/>
      <c r="X1917" s="138"/>
      <c r="Y1917"/>
      <c r="Z1917"/>
    </row>
    <row r="1918" spans="1:26" x14ac:dyDescent="0.2">
      <c r="A1918"/>
      <c r="B1918"/>
      <c r="C1918"/>
      <c r="D1918"/>
      <c r="E1918"/>
      <c r="F1918"/>
      <c r="G1918"/>
      <c r="H1918"/>
      <c r="I1918" s="138"/>
      <c r="J1918"/>
      <c r="K1918"/>
      <c r="L1918"/>
      <c r="M1918"/>
      <c r="N1918"/>
      <c r="O1918"/>
      <c r="P1918"/>
      <c r="Q1918"/>
      <c r="R1918"/>
      <c r="S1918"/>
      <c r="T1918"/>
      <c r="U1918"/>
      <c r="V1918"/>
      <c r="W1918" s="138"/>
      <c r="X1918" s="138"/>
      <c r="Y1918"/>
      <c r="Z1918"/>
    </row>
    <row r="1919" spans="1:26" x14ac:dyDescent="0.2">
      <c r="A1919"/>
      <c r="B1919"/>
      <c r="C1919"/>
      <c r="D1919"/>
      <c r="E1919"/>
      <c r="F1919"/>
      <c r="G1919"/>
      <c r="H1919"/>
      <c r="I1919" s="138"/>
      <c r="J1919"/>
      <c r="K1919"/>
      <c r="L1919"/>
      <c r="M1919"/>
      <c r="N1919"/>
      <c r="O1919"/>
      <c r="P1919"/>
      <c r="Q1919"/>
      <c r="R1919"/>
      <c r="S1919"/>
      <c r="T1919"/>
      <c r="U1919"/>
      <c r="V1919"/>
      <c r="W1919" s="138"/>
      <c r="X1919" s="138"/>
      <c r="Y1919"/>
      <c r="Z1919"/>
    </row>
    <row r="1920" spans="1:26" x14ac:dyDescent="0.2">
      <c r="A1920"/>
      <c r="B1920"/>
      <c r="C1920"/>
      <c r="D1920"/>
      <c r="E1920"/>
      <c r="F1920"/>
      <c r="G1920"/>
      <c r="H1920"/>
      <c r="I1920" s="138"/>
      <c r="J1920"/>
      <c r="K1920"/>
      <c r="L1920"/>
      <c r="M1920"/>
      <c r="N1920"/>
      <c r="O1920"/>
      <c r="P1920"/>
      <c r="Q1920"/>
      <c r="R1920"/>
      <c r="S1920"/>
      <c r="T1920"/>
      <c r="U1920"/>
      <c r="V1920"/>
      <c r="W1920" s="138"/>
      <c r="X1920" s="138"/>
      <c r="Y1920"/>
      <c r="Z1920"/>
    </row>
    <row r="1921" spans="1:26" x14ac:dyDescent="0.2">
      <c r="A1921"/>
      <c r="B1921"/>
      <c r="C1921"/>
      <c r="D1921"/>
      <c r="E1921"/>
      <c r="F1921"/>
      <c r="G1921"/>
      <c r="H1921"/>
      <c r="I1921" s="138"/>
      <c r="J1921"/>
      <c r="K1921"/>
      <c r="L1921"/>
      <c r="M1921"/>
      <c r="N1921"/>
      <c r="O1921"/>
      <c r="P1921"/>
      <c r="Q1921"/>
      <c r="R1921"/>
      <c r="S1921"/>
      <c r="T1921"/>
      <c r="U1921"/>
      <c r="V1921"/>
      <c r="W1921" s="138"/>
      <c r="X1921" s="138"/>
      <c r="Y1921"/>
      <c r="Z1921"/>
    </row>
    <row r="1922" spans="1:26" x14ac:dyDescent="0.2">
      <c r="A1922"/>
      <c r="B1922"/>
      <c r="C1922"/>
      <c r="D1922"/>
      <c r="E1922"/>
      <c r="F1922"/>
      <c r="G1922"/>
      <c r="H1922"/>
      <c r="I1922" s="138"/>
      <c r="J1922"/>
      <c r="K1922"/>
      <c r="L1922"/>
      <c r="M1922"/>
      <c r="N1922"/>
      <c r="O1922"/>
      <c r="P1922"/>
      <c r="Q1922"/>
      <c r="R1922"/>
      <c r="S1922"/>
      <c r="T1922"/>
      <c r="U1922"/>
      <c r="V1922"/>
      <c r="W1922" s="138"/>
      <c r="X1922" s="138"/>
      <c r="Y1922"/>
      <c r="Z1922"/>
    </row>
    <row r="1923" spans="1:26" x14ac:dyDescent="0.2">
      <c r="A1923"/>
      <c r="B1923"/>
      <c r="C1923"/>
      <c r="D1923"/>
      <c r="E1923"/>
      <c r="F1923"/>
      <c r="G1923"/>
      <c r="H1923"/>
      <c r="I1923" s="138"/>
      <c r="J1923"/>
      <c r="K1923"/>
      <c r="L1923"/>
      <c r="M1923"/>
      <c r="N1923"/>
      <c r="O1923"/>
      <c r="P1923"/>
      <c r="Q1923"/>
      <c r="R1923"/>
      <c r="S1923"/>
      <c r="T1923"/>
      <c r="U1923"/>
      <c r="V1923"/>
      <c r="W1923" s="138"/>
      <c r="X1923" s="138"/>
      <c r="Y1923"/>
      <c r="Z1923"/>
    </row>
    <row r="1924" spans="1:26" x14ac:dyDescent="0.2">
      <c r="A1924"/>
      <c r="B1924"/>
      <c r="C1924"/>
      <c r="D1924"/>
      <c r="E1924"/>
      <c r="F1924"/>
      <c r="G1924"/>
      <c r="H1924"/>
      <c r="I1924" s="138"/>
      <c r="J1924"/>
      <c r="K1924"/>
      <c r="L1924"/>
      <c r="M1924"/>
      <c r="N1924"/>
      <c r="O1924"/>
      <c r="P1924"/>
      <c r="Q1924"/>
      <c r="R1924"/>
      <c r="S1924"/>
      <c r="T1924"/>
      <c r="U1924"/>
      <c r="V1924"/>
      <c r="W1924" s="138"/>
      <c r="X1924" s="138"/>
      <c r="Y1924"/>
      <c r="Z1924"/>
    </row>
    <row r="1925" spans="1:26" x14ac:dyDescent="0.2">
      <c r="A1925"/>
      <c r="B1925"/>
      <c r="C1925"/>
      <c r="D1925"/>
      <c r="E1925"/>
      <c r="F1925"/>
      <c r="G1925"/>
      <c r="H1925"/>
      <c r="I1925" s="138"/>
      <c r="J1925"/>
      <c r="K1925"/>
      <c r="L1925"/>
      <c r="M1925"/>
      <c r="N1925"/>
      <c r="O1925"/>
      <c r="P1925"/>
      <c r="Q1925"/>
      <c r="R1925"/>
      <c r="S1925"/>
      <c r="T1925"/>
      <c r="U1925"/>
      <c r="V1925"/>
      <c r="W1925" s="138"/>
      <c r="X1925" s="138"/>
      <c r="Y1925"/>
      <c r="Z1925"/>
    </row>
    <row r="1926" spans="1:26" x14ac:dyDescent="0.2">
      <c r="A1926"/>
      <c r="B1926"/>
      <c r="C1926"/>
      <c r="D1926"/>
      <c r="E1926"/>
      <c r="F1926"/>
      <c r="G1926"/>
      <c r="H1926"/>
      <c r="I1926" s="138"/>
      <c r="J1926"/>
      <c r="K1926"/>
      <c r="L1926"/>
      <c r="M1926"/>
      <c r="N1926"/>
      <c r="O1926"/>
      <c r="P1926"/>
      <c r="Q1926"/>
      <c r="R1926"/>
      <c r="S1926"/>
      <c r="T1926"/>
      <c r="U1926"/>
      <c r="V1926"/>
      <c r="W1926" s="138"/>
      <c r="X1926" s="138"/>
      <c r="Y1926"/>
      <c r="Z1926"/>
    </row>
    <row r="1927" spans="1:26" x14ac:dyDescent="0.2">
      <c r="A1927"/>
      <c r="B1927"/>
      <c r="C1927"/>
      <c r="D1927"/>
      <c r="E1927"/>
      <c r="F1927"/>
      <c r="G1927"/>
      <c r="H1927"/>
      <c r="I1927" s="138"/>
      <c r="J1927"/>
      <c r="K1927"/>
      <c r="L1927"/>
      <c r="M1927"/>
      <c r="N1927"/>
      <c r="O1927"/>
      <c r="P1927"/>
      <c r="Q1927"/>
      <c r="R1927"/>
      <c r="S1927"/>
      <c r="T1927"/>
      <c r="U1927"/>
      <c r="V1927"/>
      <c r="W1927" s="138"/>
      <c r="X1927" s="138"/>
      <c r="Y1927"/>
      <c r="Z1927"/>
    </row>
    <row r="1928" spans="1:26" x14ac:dyDescent="0.2">
      <c r="A1928"/>
      <c r="B1928"/>
      <c r="C1928"/>
      <c r="D1928"/>
      <c r="E1928"/>
      <c r="F1928"/>
      <c r="G1928"/>
      <c r="H1928"/>
      <c r="I1928" s="138"/>
      <c r="J1928"/>
      <c r="K1928"/>
      <c r="L1928"/>
      <c r="M1928"/>
      <c r="N1928"/>
      <c r="O1928"/>
      <c r="P1928"/>
      <c r="Q1928"/>
      <c r="R1928"/>
      <c r="S1928"/>
      <c r="T1928"/>
      <c r="U1928"/>
      <c r="V1928"/>
      <c r="W1928" s="138"/>
      <c r="X1928" s="138"/>
      <c r="Y1928"/>
      <c r="Z1928"/>
    </row>
    <row r="1929" spans="1:26" x14ac:dyDescent="0.2">
      <c r="A1929"/>
      <c r="B1929"/>
      <c r="C1929"/>
      <c r="D1929"/>
      <c r="E1929"/>
      <c r="F1929"/>
      <c r="G1929"/>
      <c r="H1929"/>
      <c r="I1929" s="138"/>
      <c r="J1929"/>
      <c r="K1929"/>
      <c r="L1929"/>
      <c r="M1929"/>
      <c r="N1929"/>
      <c r="O1929"/>
      <c r="P1929"/>
      <c r="Q1929"/>
      <c r="R1929"/>
      <c r="S1929"/>
      <c r="T1929"/>
      <c r="U1929"/>
      <c r="V1929"/>
      <c r="W1929" s="138"/>
      <c r="X1929" s="138"/>
      <c r="Y1929"/>
      <c r="Z1929"/>
    </row>
    <row r="1930" spans="1:26" x14ac:dyDescent="0.2">
      <c r="A1930"/>
      <c r="B1930"/>
      <c r="C1930"/>
      <c r="D1930"/>
      <c r="E1930"/>
      <c r="F1930"/>
      <c r="G1930"/>
      <c r="H1930"/>
      <c r="I1930" s="138"/>
      <c r="J1930"/>
      <c r="K1930"/>
      <c r="L1930"/>
      <c r="M1930"/>
      <c r="N1930"/>
      <c r="O1930"/>
      <c r="P1930"/>
      <c r="Q1930"/>
      <c r="R1930"/>
      <c r="S1930"/>
      <c r="T1930"/>
      <c r="U1930"/>
      <c r="V1930"/>
      <c r="W1930" s="138"/>
      <c r="X1930" s="138"/>
      <c r="Y1930"/>
      <c r="Z1930"/>
    </row>
    <row r="1931" spans="1:26" x14ac:dyDescent="0.2">
      <c r="A1931"/>
      <c r="B1931"/>
      <c r="C1931"/>
      <c r="D1931"/>
      <c r="E1931"/>
      <c r="F1931"/>
      <c r="G1931"/>
      <c r="H1931"/>
      <c r="I1931" s="138"/>
      <c r="J1931"/>
      <c r="K1931"/>
      <c r="L1931"/>
      <c r="M1931"/>
      <c r="N1931"/>
      <c r="O1931"/>
      <c r="P1931"/>
      <c r="Q1931"/>
      <c r="R1931"/>
      <c r="S1931"/>
      <c r="T1931"/>
      <c r="U1931"/>
      <c r="V1931"/>
      <c r="W1931" s="138"/>
      <c r="X1931" s="138"/>
      <c r="Y1931"/>
      <c r="Z1931"/>
    </row>
    <row r="1932" spans="1:26" x14ac:dyDescent="0.2">
      <c r="A1932"/>
      <c r="B1932"/>
      <c r="C1932"/>
      <c r="D1932"/>
      <c r="E1932"/>
      <c r="F1932"/>
      <c r="G1932"/>
      <c r="H1932"/>
      <c r="I1932" s="138"/>
      <c r="J1932"/>
      <c r="K1932"/>
      <c r="L1932"/>
      <c r="M1932"/>
      <c r="N1932"/>
      <c r="O1932"/>
      <c r="P1932"/>
      <c r="Q1932"/>
      <c r="R1932"/>
      <c r="S1932"/>
      <c r="T1932"/>
      <c r="U1932"/>
      <c r="V1932"/>
      <c r="W1932" s="138"/>
      <c r="X1932" s="138"/>
      <c r="Y1932"/>
      <c r="Z1932"/>
    </row>
    <row r="1933" spans="1:26" x14ac:dyDescent="0.2">
      <c r="A1933"/>
      <c r="B1933"/>
      <c r="C1933"/>
      <c r="D1933"/>
      <c r="E1933"/>
      <c r="F1933"/>
      <c r="G1933"/>
      <c r="H1933"/>
      <c r="I1933" s="138"/>
      <c r="J1933"/>
      <c r="K1933"/>
      <c r="L1933"/>
      <c r="M1933"/>
      <c r="N1933"/>
      <c r="O1933"/>
      <c r="P1933"/>
      <c r="Q1933"/>
      <c r="R1933"/>
      <c r="S1933"/>
      <c r="T1933"/>
      <c r="U1933"/>
      <c r="V1933"/>
      <c r="W1933" s="138"/>
      <c r="X1933" s="138"/>
      <c r="Y1933"/>
      <c r="Z1933"/>
    </row>
    <row r="1934" spans="1:26" x14ac:dyDescent="0.2">
      <c r="A1934"/>
      <c r="B1934"/>
      <c r="C1934"/>
      <c r="D1934"/>
      <c r="E1934"/>
      <c r="F1934"/>
      <c r="G1934"/>
      <c r="H1934"/>
      <c r="I1934" s="138"/>
      <c r="J1934"/>
      <c r="K1934"/>
      <c r="L1934"/>
      <c r="M1934"/>
      <c r="N1934"/>
      <c r="O1934"/>
      <c r="P1934"/>
      <c r="Q1934"/>
      <c r="R1934"/>
      <c r="S1934"/>
      <c r="T1934"/>
      <c r="U1934"/>
      <c r="V1934"/>
      <c r="W1934" s="138"/>
      <c r="X1934" s="138"/>
      <c r="Y1934"/>
      <c r="Z1934"/>
    </row>
    <row r="1935" spans="1:26" x14ac:dyDescent="0.2">
      <c r="A1935"/>
      <c r="B1935"/>
      <c r="C1935"/>
      <c r="D1935"/>
      <c r="E1935"/>
      <c r="F1935"/>
      <c r="G1935"/>
      <c r="H1935"/>
      <c r="I1935" s="138"/>
      <c r="J1935"/>
      <c r="K1935"/>
      <c r="L1935"/>
      <c r="M1935"/>
      <c r="N1935"/>
      <c r="O1935"/>
      <c r="P1935"/>
      <c r="Q1935"/>
      <c r="R1935"/>
      <c r="S1935"/>
      <c r="T1935"/>
      <c r="U1935"/>
      <c r="V1935"/>
      <c r="W1935" s="138"/>
      <c r="X1935" s="138"/>
      <c r="Y1935"/>
      <c r="Z1935"/>
    </row>
    <row r="1936" spans="1:26" x14ac:dyDescent="0.2">
      <c r="A1936"/>
      <c r="B1936"/>
      <c r="C1936"/>
      <c r="D1936"/>
      <c r="E1936"/>
      <c r="F1936"/>
      <c r="G1936"/>
      <c r="H1936"/>
      <c r="I1936" s="138"/>
      <c r="J1936"/>
      <c r="K1936"/>
      <c r="L1936"/>
      <c r="M1936"/>
      <c r="N1936"/>
      <c r="O1936"/>
      <c r="P1936"/>
      <c r="Q1936"/>
      <c r="R1936"/>
      <c r="S1936"/>
      <c r="T1936"/>
      <c r="U1936"/>
      <c r="V1936"/>
      <c r="W1936" s="138"/>
      <c r="X1936" s="138"/>
      <c r="Y1936"/>
      <c r="Z1936"/>
    </row>
    <row r="1937" spans="1:26" x14ac:dyDescent="0.2">
      <c r="A1937"/>
      <c r="B1937"/>
      <c r="C1937"/>
      <c r="D1937"/>
      <c r="E1937"/>
      <c r="F1937"/>
      <c r="G1937"/>
      <c r="H1937"/>
      <c r="I1937" s="138"/>
      <c r="J1937"/>
      <c r="K1937"/>
      <c r="L1937"/>
      <c r="M1937"/>
      <c r="N1937"/>
      <c r="O1937"/>
      <c r="P1937"/>
      <c r="Q1937"/>
      <c r="R1937"/>
      <c r="S1937"/>
      <c r="T1937"/>
      <c r="U1937"/>
      <c r="V1937"/>
      <c r="W1937" s="138"/>
      <c r="X1937" s="138"/>
      <c r="Y1937"/>
      <c r="Z1937"/>
    </row>
    <row r="1938" spans="1:26" x14ac:dyDescent="0.2">
      <c r="A1938"/>
      <c r="B1938"/>
      <c r="C1938"/>
      <c r="D1938"/>
      <c r="E1938"/>
      <c r="F1938"/>
      <c r="G1938"/>
      <c r="H1938"/>
      <c r="I1938" s="138"/>
      <c r="J1938"/>
      <c r="K1938"/>
      <c r="L1938"/>
      <c r="M1938"/>
      <c r="N1938"/>
      <c r="O1938"/>
      <c r="P1938"/>
      <c r="Q1938"/>
      <c r="R1938"/>
      <c r="S1938"/>
      <c r="T1938"/>
      <c r="U1938"/>
      <c r="V1938"/>
      <c r="W1938" s="138"/>
      <c r="X1938" s="138"/>
      <c r="Y1938"/>
      <c r="Z1938"/>
    </row>
    <row r="1939" spans="1:26" x14ac:dyDescent="0.2">
      <c r="A1939"/>
      <c r="B1939"/>
      <c r="C1939"/>
      <c r="D1939"/>
      <c r="E1939"/>
      <c r="F1939"/>
      <c r="G1939"/>
      <c r="H1939"/>
      <c r="I1939" s="138"/>
      <c r="J1939"/>
      <c r="K1939"/>
      <c r="L1939"/>
      <c r="M1939"/>
      <c r="N1939"/>
      <c r="O1939"/>
      <c r="P1939"/>
      <c r="Q1939"/>
      <c r="R1939"/>
      <c r="S1939"/>
      <c r="T1939"/>
      <c r="U1939"/>
      <c r="V1939"/>
      <c r="W1939" s="138"/>
      <c r="X1939" s="138"/>
      <c r="Y1939"/>
      <c r="Z1939"/>
    </row>
    <row r="1940" spans="1:26" x14ac:dyDescent="0.2">
      <c r="A1940"/>
      <c r="B1940"/>
      <c r="C1940"/>
      <c r="D1940"/>
      <c r="E1940"/>
      <c r="F1940"/>
      <c r="G1940"/>
      <c r="H1940"/>
      <c r="I1940" s="138"/>
      <c r="J1940"/>
      <c r="K1940"/>
      <c r="L1940"/>
      <c r="M1940"/>
      <c r="N1940"/>
      <c r="O1940"/>
      <c r="P1940"/>
      <c r="Q1940"/>
      <c r="R1940"/>
      <c r="S1940"/>
      <c r="T1940"/>
      <c r="U1940"/>
      <c r="V1940"/>
      <c r="W1940" s="138"/>
      <c r="X1940" s="138"/>
      <c r="Y1940"/>
      <c r="Z1940"/>
    </row>
    <row r="1941" spans="1:26" x14ac:dyDescent="0.2">
      <c r="A1941"/>
      <c r="B1941"/>
      <c r="C1941"/>
      <c r="D1941"/>
      <c r="E1941"/>
      <c r="F1941"/>
      <c r="G1941"/>
      <c r="H1941"/>
      <c r="I1941" s="138"/>
      <c r="J1941"/>
      <c r="K1941"/>
      <c r="L1941"/>
      <c r="M1941"/>
      <c r="N1941"/>
      <c r="O1941"/>
      <c r="P1941"/>
      <c r="Q1941"/>
      <c r="R1941"/>
      <c r="S1941"/>
      <c r="T1941"/>
      <c r="U1941"/>
      <c r="V1941"/>
      <c r="W1941" s="138"/>
      <c r="X1941" s="138"/>
      <c r="Y1941"/>
      <c r="Z1941"/>
    </row>
    <row r="1942" spans="1:26" x14ac:dyDescent="0.2">
      <c r="A1942"/>
      <c r="B1942"/>
      <c r="C1942"/>
      <c r="D1942"/>
      <c r="E1942"/>
      <c r="F1942"/>
      <c r="G1942"/>
      <c r="H1942"/>
      <c r="I1942" s="138"/>
      <c r="J1942"/>
      <c r="K1942"/>
      <c r="L1942"/>
      <c r="M1942"/>
      <c r="N1942"/>
      <c r="O1942"/>
      <c r="P1942"/>
      <c r="Q1942"/>
      <c r="R1942"/>
      <c r="S1942"/>
      <c r="T1942"/>
      <c r="U1942"/>
      <c r="V1942"/>
      <c r="W1942" s="138"/>
      <c r="X1942" s="138"/>
      <c r="Y1942"/>
      <c r="Z1942"/>
    </row>
    <row r="1943" spans="1:26" x14ac:dyDescent="0.2">
      <c r="A1943"/>
      <c r="B1943"/>
      <c r="C1943"/>
      <c r="D1943"/>
      <c r="E1943"/>
      <c r="F1943"/>
      <c r="G1943"/>
      <c r="H1943"/>
      <c r="I1943" s="138"/>
      <c r="J1943"/>
      <c r="K1943"/>
      <c r="L1943"/>
      <c r="M1943"/>
      <c r="N1943"/>
      <c r="O1943"/>
      <c r="P1943"/>
      <c r="Q1943"/>
      <c r="R1943"/>
      <c r="S1943"/>
      <c r="T1943"/>
      <c r="U1943"/>
      <c r="V1943"/>
      <c r="W1943" s="138"/>
      <c r="X1943" s="138"/>
      <c r="Y1943"/>
      <c r="Z1943"/>
    </row>
    <row r="1944" spans="1:26" x14ac:dyDescent="0.2">
      <c r="A1944"/>
      <c r="B1944"/>
      <c r="C1944"/>
      <c r="D1944"/>
      <c r="E1944"/>
      <c r="F1944"/>
      <c r="G1944"/>
      <c r="H1944"/>
      <c r="I1944" s="138"/>
      <c r="J1944"/>
      <c r="K1944"/>
      <c r="L1944"/>
      <c r="M1944"/>
      <c r="N1944"/>
      <c r="O1944"/>
      <c r="P1944"/>
      <c r="Q1944"/>
      <c r="R1944"/>
      <c r="S1944"/>
      <c r="T1944"/>
      <c r="U1944"/>
      <c r="V1944"/>
      <c r="W1944" s="138"/>
      <c r="X1944" s="138"/>
      <c r="Y1944"/>
      <c r="Z1944"/>
    </row>
    <row r="1945" spans="1:26" x14ac:dyDescent="0.2">
      <c r="A1945"/>
      <c r="B1945"/>
      <c r="C1945"/>
      <c r="D1945"/>
      <c r="E1945"/>
      <c r="F1945"/>
      <c r="G1945"/>
      <c r="H1945"/>
      <c r="I1945" s="138"/>
      <c r="J1945"/>
      <c r="K1945"/>
      <c r="L1945"/>
      <c r="M1945"/>
      <c r="N1945"/>
      <c r="O1945"/>
      <c r="P1945"/>
      <c r="Q1945"/>
      <c r="R1945"/>
      <c r="S1945"/>
      <c r="T1945"/>
      <c r="U1945"/>
      <c r="V1945"/>
      <c r="W1945" s="138"/>
      <c r="X1945" s="138"/>
      <c r="Y1945"/>
      <c r="Z1945"/>
    </row>
    <row r="1946" spans="1:26" x14ac:dyDescent="0.2">
      <c r="A1946"/>
      <c r="B1946"/>
      <c r="C1946"/>
      <c r="D1946"/>
      <c r="E1946"/>
      <c r="F1946"/>
      <c r="G1946"/>
      <c r="H1946"/>
      <c r="I1946" s="138"/>
      <c r="J1946"/>
      <c r="K1946"/>
      <c r="L1946"/>
      <c r="M1946"/>
      <c r="N1946"/>
      <c r="O1946"/>
      <c r="P1946"/>
      <c r="Q1946"/>
      <c r="R1946"/>
      <c r="S1946"/>
      <c r="T1946"/>
      <c r="U1946"/>
      <c r="V1946"/>
      <c r="W1946" s="138"/>
      <c r="X1946" s="138"/>
      <c r="Y1946"/>
      <c r="Z1946"/>
    </row>
    <row r="1947" spans="1:26" x14ac:dyDescent="0.2">
      <c r="A1947"/>
      <c r="B1947"/>
      <c r="C1947"/>
      <c r="D1947"/>
      <c r="E1947"/>
      <c r="F1947"/>
      <c r="G1947"/>
      <c r="H1947"/>
      <c r="I1947" s="138"/>
      <c r="J1947"/>
      <c r="K1947"/>
      <c r="L1947"/>
      <c r="M1947"/>
      <c r="N1947"/>
      <c r="O1947"/>
      <c r="P1947"/>
      <c r="Q1947"/>
      <c r="R1947"/>
      <c r="S1947"/>
      <c r="T1947"/>
      <c r="U1947"/>
      <c r="V1947"/>
      <c r="W1947" s="138"/>
      <c r="X1947" s="138"/>
      <c r="Y1947"/>
      <c r="Z1947"/>
    </row>
    <row r="1948" spans="1:26" x14ac:dyDescent="0.2">
      <c r="A1948"/>
      <c r="B1948"/>
      <c r="C1948"/>
      <c r="D1948"/>
      <c r="E1948"/>
      <c r="F1948"/>
      <c r="G1948"/>
      <c r="H1948"/>
      <c r="I1948" s="138"/>
      <c r="J1948"/>
      <c r="K1948"/>
      <c r="L1948"/>
      <c r="M1948"/>
      <c r="N1948"/>
      <c r="O1948"/>
      <c r="P1948"/>
      <c r="Q1948"/>
      <c r="R1948"/>
      <c r="S1948"/>
      <c r="T1948"/>
      <c r="U1948"/>
      <c r="V1948"/>
      <c r="W1948" s="138"/>
      <c r="X1948" s="138"/>
      <c r="Y1948"/>
      <c r="Z1948"/>
    </row>
    <row r="1949" spans="1:26" x14ac:dyDescent="0.2">
      <c r="A1949"/>
      <c r="B1949"/>
      <c r="C1949"/>
      <c r="D1949"/>
      <c r="E1949"/>
      <c r="F1949"/>
      <c r="G1949"/>
      <c r="H1949"/>
      <c r="I1949" s="138"/>
      <c r="J1949"/>
      <c r="K1949"/>
      <c r="L1949"/>
      <c r="M1949"/>
      <c r="N1949"/>
      <c r="O1949"/>
      <c r="P1949"/>
      <c r="Q1949"/>
      <c r="R1949"/>
      <c r="S1949"/>
      <c r="T1949"/>
      <c r="U1949"/>
      <c r="V1949"/>
      <c r="W1949" s="138"/>
      <c r="X1949" s="138"/>
      <c r="Y1949"/>
      <c r="Z1949"/>
    </row>
    <row r="1950" spans="1:26" x14ac:dyDescent="0.2">
      <c r="A1950"/>
      <c r="B1950"/>
      <c r="C1950"/>
      <c r="D1950"/>
      <c r="E1950"/>
      <c r="F1950"/>
      <c r="G1950"/>
      <c r="H1950"/>
      <c r="I1950" s="138"/>
      <c r="J1950"/>
      <c r="K1950"/>
      <c r="L1950"/>
      <c r="M1950"/>
      <c r="N1950"/>
      <c r="O1950"/>
      <c r="P1950"/>
      <c r="Q1950"/>
      <c r="R1950"/>
      <c r="S1950"/>
      <c r="T1950"/>
      <c r="U1950"/>
      <c r="V1950"/>
      <c r="W1950" s="138"/>
      <c r="X1950" s="138"/>
      <c r="Y1950"/>
      <c r="Z1950"/>
    </row>
    <row r="1951" spans="1:26" x14ac:dyDescent="0.2">
      <c r="A1951"/>
      <c r="B1951"/>
      <c r="C1951"/>
      <c r="D1951"/>
      <c r="E1951"/>
      <c r="F1951"/>
      <c r="G1951"/>
      <c r="H1951"/>
      <c r="I1951" s="138"/>
      <c r="J1951"/>
      <c r="K1951"/>
      <c r="L1951"/>
      <c r="M1951"/>
      <c r="N1951"/>
      <c r="O1951"/>
      <c r="P1951"/>
      <c r="Q1951"/>
      <c r="R1951"/>
      <c r="S1951"/>
      <c r="T1951"/>
      <c r="U1951"/>
      <c r="V1951"/>
      <c r="W1951" s="138"/>
      <c r="X1951" s="138"/>
      <c r="Y1951"/>
      <c r="Z1951"/>
    </row>
    <row r="1952" spans="1:26" x14ac:dyDescent="0.2">
      <c r="A1952"/>
      <c r="B1952"/>
      <c r="C1952"/>
      <c r="D1952"/>
      <c r="E1952"/>
      <c r="F1952"/>
      <c r="G1952"/>
      <c r="H1952"/>
      <c r="I1952" s="138"/>
      <c r="J1952"/>
      <c r="K1952"/>
      <c r="L1952"/>
      <c r="M1952"/>
      <c r="N1952"/>
      <c r="O1952"/>
      <c r="P1952"/>
      <c r="Q1952"/>
      <c r="R1952"/>
      <c r="S1952"/>
      <c r="T1952"/>
      <c r="U1952"/>
      <c r="V1952"/>
      <c r="W1952" s="138"/>
      <c r="X1952" s="138"/>
      <c r="Y1952"/>
      <c r="Z1952"/>
    </row>
    <row r="1953" spans="1:26" x14ac:dyDescent="0.2">
      <c r="A1953"/>
      <c r="B1953"/>
      <c r="C1953"/>
      <c r="D1953"/>
      <c r="E1953"/>
      <c r="F1953"/>
      <c r="G1953"/>
      <c r="H1953"/>
      <c r="I1953" s="138"/>
      <c r="J1953"/>
      <c r="K1953"/>
      <c r="L1953"/>
      <c r="M1953"/>
      <c r="N1953"/>
      <c r="O1953"/>
      <c r="P1953"/>
      <c r="Q1953"/>
      <c r="R1953"/>
      <c r="S1953"/>
      <c r="T1953"/>
      <c r="U1953"/>
      <c r="V1953"/>
      <c r="W1953" s="138"/>
      <c r="X1953" s="138"/>
      <c r="Y1953"/>
      <c r="Z1953"/>
    </row>
    <row r="1954" spans="1:26" x14ac:dyDescent="0.2">
      <c r="A1954"/>
      <c r="B1954"/>
      <c r="C1954"/>
      <c r="D1954"/>
      <c r="E1954"/>
      <c r="F1954"/>
      <c r="G1954"/>
      <c r="H1954"/>
      <c r="I1954" s="138"/>
      <c r="J1954"/>
      <c r="K1954"/>
      <c r="L1954"/>
      <c r="M1954"/>
      <c r="N1954"/>
      <c r="O1954"/>
      <c r="P1954"/>
      <c r="Q1954"/>
      <c r="R1954"/>
      <c r="S1954"/>
      <c r="T1954"/>
      <c r="U1954"/>
      <c r="V1954"/>
      <c r="W1954" s="138"/>
      <c r="X1954" s="138"/>
      <c r="Y1954"/>
      <c r="Z1954"/>
    </row>
    <row r="1955" spans="1:26" x14ac:dyDescent="0.2">
      <c r="A1955"/>
      <c r="B1955"/>
      <c r="C1955"/>
      <c r="D1955"/>
      <c r="E1955"/>
      <c r="F1955"/>
      <c r="G1955"/>
      <c r="H1955"/>
      <c r="I1955" s="138"/>
      <c r="J1955"/>
      <c r="K1955"/>
      <c r="L1955"/>
      <c r="M1955"/>
      <c r="N1955"/>
      <c r="O1955"/>
      <c r="P1955"/>
      <c r="Q1955"/>
      <c r="R1955"/>
      <c r="S1955"/>
      <c r="T1955"/>
      <c r="U1955"/>
      <c r="V1955"/>
      <c r="W1955" s="138"/>
      <c r="X1955" s="138"/>
      <c r="Y1955"/>
      <c r="Z1955"/>
    </row>
    <row r="1956" spans="1:26" x14ac:dyDescent="0.2">
      <c r="A1956"/>
      <c r="B1956"/>
      <c r="C1956"/>
      <c r="D1956"/>
      <c r="E1956"/>
      <c r="F1956"/>
      <c r="G1956"/>
      <c r="H1956"/>
      <c r="I1956" s="138"/>
      <c r="J1956"/>
      <c r="K1956"/>
      <c r="L1956"/>
      <c r="M1956"/>
      <c r="N1956"/>
      <c r="O1956"/>
      <c r="P1956"/>
      <c r="Q1956"/>
      <c r="R1956"/>
      <c r="S1956"/>
      <c r="T1956"/>
      <c r="U1956"/>
      <c r="V1956"/>
      <c r="W1956" s="138"/>
      <c r="X1956" s="138"/>
      <c r="Y1956"/>
      <c r="Z1956"/>
    </row>
    <row r="1957" spans="1:26" x14ac:dyDescent="0.2">
      <c r="A1957"/>
      <c r="B1957"/>
      <c r="C1957"/>
      <c r="D1957"/>
      <c r="E1957"/>
      <c r="F1957"/>
      <c r="G1957"/>
      <c r="H1957"/>
      <c r="I1957" s="138"/>
      <c r="J1957"/>
      <c r="K1957"/>
      <c r="L1957"/>
      <c r="M1957"/>
      <c r="N1957"/>
      <c r="O1957"/>
      <c r="P1957"/>
      <c r="Q1957"/>
      <c r="R1957"/>
      <c r="S1957"/>
      <c r="T1957"/>
      <c r="U1957"/>
      <c r="V1957"/>
      <c r="W1957" s="138"/>
      <c r="X1957" s="138"/>
      <c r="Y1957"/>
      <c r="Z1957"/>
    </row>
    <row r="1958" spans="1:26" x14ac:dyDescent="0.2">
      <c r="A1958"/>
      <c r="B1958"/>
      <c r="C1958"/>
      <c r="D1958"/>
      <c r="E1958"/>
      <c r="F1958"/>
      <c r="G1958"/>
      <c r="H1958"/>
      <c r="I1958" s="138"/>
      <c r="J1958"/>
      <c r="K1958"/>
      <c r="L1958"/>
      <c r="M1958"/>
      <c r="N1958"/>
      <c r="O1958"/>
      <c r="P1958"/>
      <c r="Q1958"/>
      <c r="R1958"/>
      <c r="S1958"/>
      <c r="T1958"/>
      <c r="U1958"/>
      <c r="V1958"/>
      <c r="W1958" s="138"/>
      <c r="X1958" s="138"/>
      <c r="Y1958"/>
      <c r="Z1958"/>
    </row>
    <row r="1959" spans="1:26" x14ac:dyDescent="0.2">
      <c r="A1959"/>
      <c r="B1959"/>
      <c r="C1959"/>
      <c r="D1959"/>
      <c r="E1959"/>
      <c r="F1959"/>
      <c r="G1959"/>
      <c r="H1959"/>
      <c r="I1959" s="138"/>
      <c r="J1959"/>
      <c r="K1959"/>
      <c r="L1959"/>
      <c r="M1959"/>
      <c r="N1959"/>
      <c r="O1959"/>
      <c r="P1959"/>
      <c r="Q1959"/>
      <c r="R1959"/>
      <c r="S1959"/>
      <c r="T1959"/>
      <c r="U1959"/>
      <c r="V1959"/>
      <c r="W1959" s="138"/>
      <c r="X1959" s="138"/>
      <c r="Y1959"/>
      <c r="Z1959"/>
    </row>
    <row r="1960" spans="1:26" x14ac:dyDescent="0.2">
      <c r="A1960"/>
      <c r="B1960"/>
      <c r="C1960"/>
      <c r="D1960"/>
      <c r="E1960"/>
      <c r="F1960"/>
      <c r="G1960"/>
      <c r="H1960"/>
      <c r="I1960" s="138"/>
      <c r="J1960"/>
      <c r="K1960"/>
      <c r="L1960"/>
      <c r="M1960"/>
      <c r="N1960"/>
      <c r="O1960"/>
      <c r="P1960"/>
      <c r="Q1960"/>
      <c r="R1960"/>
      <c r="S1960"/>
      <c r="T1960"/>
      <c r="U1960"/>
      <c r="V1960"/>
      <c r="W1960" s="138"/>
      <c r="X1960" s="138"/>
      <c r="Y1960"/>
      <c r="Z1960"/>
    </row>
    <row r="1961" spans="1:26" x14ac:dyDescent="0.2">
      <c r="A1961"/>
      <c r="B1961"/>
      <c r="C1961"/>
      <c r="D1961"/>
      <c r="E1961"/>
      <c r="F1961"/>
      <c r="G1961"/>
      <c r="H1961"/>
      <c r="I1961" s="138"/>
      <c r="J1961"/>
      <c r="K1961"/>
      <c r="L1961"/>
      <c r="M1961"/>
      <c r="N1961"/>
      <c r="O1961"/>
      <c r="P1961"/>
      <c r="Q1961"/>
      <c r="R1961"/>
      <c r="S1961"/>
      <c r="T1961"/>
      <c r="U1961"/>
      <c r="V1961"/>
      <c r="W1961" s="138"/>
      <c r="X1961" s="138"/>
      <c r="Y1961"/>
      <c r="Z1961"/>
    </row>
    <row r="1962" spans="1:26" x14ac:dyDescent="0.2">
      <c r="A1962"/>
      <c r="B1962"/>
      <c r="C1962"/>
      <c r="D1962"/>
      <c r="E1962"/>
      <c r="F1962"/>
      <c r="G1962"/>
      <c r="H1962"/>
      <c r="I1962" s="138"/>
      <c r="J1962"/>
      <c r="K1962"/>
      <c r="L1962"/>
      <c r="M1962"/>
      <c r="N1962"/>
      <c r="O1962"/>
      <c r="P1962"/>
      <c r="Q1962"/>
      <c r="R1962"/>
      <c r="S1962"/>
      <c r="T1962"/>
      <c r="U1962"/>
      <c r="V1962"/>
      <c r="W1962" s="138"/>
      <c r="X1962" s="138"/>
      <c r="Y1962"/>
      <c r="Z1962"/>
    </row>
    <row r="1963" spans="1:26" x14ac:dyDescent="0.2">
      <c r="A1963"/>
      <c r="B1963"/>
      <c r="C1963"/>
      <c r="D1963"/>
      <c r="E1963"/>
      <c r="F1963"/>
      <c r="G1963"/>
      <c r="H1963"/>
      <c r="I1963" s="138"/>
      <c r="J1963"/>
      <c r="K1963"/>
      <c r="L1963"/>
      <c r="M1963"/>
      <c r="N1963"/>
      <c r="O1963"/>
      <c r="P1963"/>
      <c r="Q1963"/>
      <c r="R1963"/>
      <c r="S1963"/>
      <c r="T1963"/>
      <c r="U1963"/>
      <c r="V1963"/>
      <c r="W1963" s="138"/>
      <c r="X1963" s="138"/>
      <c r="Y1963"/>
      <c r="Z1963"/>
    </row>
    <row r="1964" spans="1:26" x14ac:dyDescent="0.2">
      <c r="A1964"/>
      <c r="B1964"/>
      <c r="C1964"/>
      <c r="D1964"/>
      <c r="E1964"/>
      <c r="F1964"/>
      <c r="G1964"/>
      <c r="H1964"/>
      <c r="I1964" s="138"/>
      <c r="J1964"/>
      <c r="K1964"/>
      <c r="L1964"/>
      <c r="M1964"/>
      <c r="N1964"/>
      <c r="O1964"/>
      <c r="P1964"/>
      <c r="Q1964"/>
      <c r="R1964"/>
      <c r="S1964"/>
      <c r="T1964"/>
      <c r="U1964"/>
      <c r="V1964"/>
      <c r="W1964" s="138"/>
      <c r="X1964" s="138"/>
      <c r="Y1964"/>
      <c r="Z1964"/>
    </row>
    <row r="1965" spans="1:26" x14ac:dyDescent="0.2">
      <c r="A1965"/>
      <c r="B1965"/>
      <c r="C1965"/>
      <c r="D1965"/>
      <c r="E1965"/>
      <c r="F1965"/>
      <c r="G1965"/>
      <c r="H1965"/>
      <c r="I1965" s="138"/>
      <c r="J1965"/>
      <c r="K1965"/>
      <c r="L1965"/>
      <c r="M1965"/>
      <c r="N1965"/>
      <c r="O1965"/>
      <c r="P1965"/>
      <c r="Q1965"/>
      <c r="R1965"/>
      <c r="S1965"/>
      <c r="T1965"/>
      <c r="U1965"/>
      <c r="V1965"/>
      <c r="W1965" s="138"/>
      <c r="X1965" s="138"/>
      <c r="Y1965"/>
      <c r="Z1965"/>
    </row>
    <row r="1966" spans="1:26" x14ac:dyDescent="0.2">
      <c r="A1966"/>
      <c r="B1966"/>
      <c r="C1966"/>
      <c r="D1966"/>
      <c r="E1966"/>
      <c r="F1966"/>
      <c r="G1966"/>
      <c r="H1966"/>
      <c r="I1966" s="138"/>
      <c r="J1966"/>
      <c r="K1966"/>
      <c r="L1966"/>
      <c r="M1966"/>
      <c r="N1966"/>
      <c r="O1966"/>
      <c r="P1966"/>
      <c r="Q1966"/>
      <c r="R1966"/>
      <c r="S1966"/>
      <c r="T1966"/>
      <c r="U1966"/>
      <c r="V1966"/>
      <c r="W1966" s="138"/>
      <c r="X1966" s="138"/>
      <c r="Y1966"/>
      <c r="Z1966"/>
    </row>
    <row r="1967" spans="1:26" x14ac:dyDescent="0.2">
      <c r="A1967"/>
      <c r="B1967"/>
      <c r="C1967"/>
      <c r="D1967"/>
      <c r="E1967"/>
      <c r="F1967"/>
      <c r="G1967"/>
      <c r="H1967"/>
      <c r="I1967" s="138"/>
      <c r="J1967"/>
      <c r="K1967"/>
      <c r="L1967"/>
      <c r="M1967"/>
      <c r="N1967"/>
      <c r="O1967"/>
      <c r="P1967"/>
      <c r="Q1967"/>
      <c r="R1967"/>
      <c r="S1967"/>
      <c r="T1967"/>
      <c r="U1967"/>
      <c r="V1967"/>
      <c r="W1967" s="138"/>
      <c r="X1967" s="138"/>
      <c r="Y1967"/>
      <c r="Z1967"/>
    </row>
    <row r="1968" spans="1:26" x14ac:dyDescent="0.2">
      <c r="A1968"/>
      <c r="B1968"/>
      <c r="C1968"/>
      <c r="D1968"/>
      <c r="E1968"/>
      <c r="F1968"/>
      <c r="G1968"/>
      <c r="H1968"/>
      <c r="I1968" s="138"/>
      <c r="J1968"/>
      <c r="K1968"/>
      <c r="L1968"/>
      <c r="M1968"/>
      <c r="N1968"/>
      <c r="O1968"/>
      <c r="P1968"/>
      <c r="Q1968"/>
      <c r="R1968"/>
      <c r="S1968"/>
      <c r="T1968"/>
      <c r="U1968"/>
      <c r="V1968"/>
      <c r="W1968" s="138"/>
      <c r="X1968" s="138"/>
      <c r="Y1968"/>
      <c r="Z1968"/>
    </row>
    <row r="1969" spans="1:26" x14ac:dyDescent="0.2">
      <c r="A1969"/>
      <c r="B1969"/>
      <c r="C1969"/>
      <c r="D1969"/>
      <c r="E1969"/>
      <c r="F1969"/>
      <c r="G1969"/>
      <c r="H1969"/>
      <c r="I1969" s="138"/>
      <c r="J1969"/>
      <c r="K1969"/>
      <c r="L1969"/>
      <c r="M1969"/>
      <c r="N1969"/>
      <c r="O1969"/>
      <c r="P1969"/>
      <c r="Q1969"/>
      <c r="R1969"/>
      <c r="S1969"/>
      <c r="T1969"/>
      <c r="U1969"/>
      <c r="V1969"/>
      <c r="W1969" s="138"/>
      <c r="X1969" s="138"/>
      <c r="Y1969"/>
      <c r="Z1969"/>
    </row>
    <row r="1970" spans="1:26" x14ac:dyDescent="0.2">
      <c r="A1970"/>
      <c r="B1970"/>
      <c r="C1970"/>
      <c r="D1970"/>
      <c r="E1970"/>
      <c r="F1970"/>
      <c r="G1970"/>
      <c r="H1970"/>
      <c r="I1970" s="138"/>
      <c r="J1970"/>
      <c r="K1970"/>
      <c r="L1970"/>
      <c r="M1970"/>
      <c r="N1970"/>
      <c r="O1970"/>
      <c r="P1970"/>
      <c r="Q1970"/>
      <c r="R1970"/>
      <c r="S1970"/>
      <c r="T1970"/>
      <c r="U1970"/>
      <c r="V1970"/>
      <c r="W1970" s="138"/>
      <c r="X1970" s="138"/>
      <c r="Y1970"/>
      <c r="Z1970"/>
    </row>
    <row r="1971" spans="1:26" x14ac:dyDescent="0.2">
      <c r="A1971"/>
      <c r="B1971"/>
      <c r="C1971"/>
      <c r="D1971"/>
      <c r="E1971"/>
      <c r="F1971"/>
      <c r="G1971"/>
      <c r="H1971"/>
      <c r="I1971" s="138"/>
      <c r="J1971"/>
      <c r="K1971"/>
      <c r="L1971"/>
      <c r="M1971"/>
      <c r="N1971"/>
      <c r="O1971"/>
      <c r="P1971"/>
      <c r="Q1971"/>
      <c r="R1971"/>
      <c r="S1971"/>
      <c r="T1971"/>
      <c r="U1971"/>
      <c r="V1971"/>
      <c r="W1971" s="138"/>
      <c r="X1971" s="138"/>
      <c r="Y1971"/>
      <c r="Z1971"/>
    </row>
    <row r="1972" spans="1:26" x14ac:dyDescent="0.2">
      <c r="A1972"/>
      <c r="B1972"/>
      <c r="C1972"/>
      <c r="D1972"/>
      <c r="E1972"/>
      <c r="F1972"/>
      <c r="G1972"/>
      <c r="H1972"/>
      <c r="I1972" s="138"/>
      <c r="J1972"/>
      <c r="K1972"/>
      <c r="L1972"/>
      <c r="M1972"/>
      <c r="N1972"/>
      <c r="O1972"/>
      <c r="P1972"/>
      <c r="Q1972"/>
      <c r="R1972"/>
      <c r="S1972"/>
      <c r="T1972"/>
      <c r="U1972"/>
      <c r="V1972"/>
      <c r="W1972" s="138"/>
      <c r="X1972" s="138"/>
      <c r="Y1972"/>
      <c r="Z1972"/>
    </row>
    <row r="1973" spans="1:26" x14ac:dyDescent="0.2">
      <c r="A1973"/>
      <c r="B1973"/>
      <c r="C1973"/>
      <c r="D1973"/>
      <c r="E1973"/>
      <c r="F1973"/>
      <c r="G1973"/>
      <c r="H1973"/>
      <c r="I1973" s="138"/>
      <c r="J1973"/>
      <c r="K1973"/>
      <c r="L1973"/>
      <c r="M1973"/>
      <c r="N1973"/>
      <c r="O1973"/>
      <c r="P1973"/>
      <c r="Q1973"/>
      <c r="R1973"/>
      <c r="S1973"/>
      <c r="T1973"/>
      <c r="U1973"/>
      <c r="V1973"/>
      <c r="W1973" s="138"/>
      <c r="X1973" s="138"/>
      <c r="Y1973"/>
      <c r="Z1973"/>
    </row>
    <row r="1974" spans="1:26" x14ac:dyDescent="0.2">
      <c r="A1974"/>
      <c r="B1974"/>
      <c r="C1974"/>
      <c r="D1974"/>
      <c r="E1974"/>
      <c r="F1974"/>
      <c r="G1974"/>
      <c r="H1974"/>
      <c r="I1974" s="138"/>
      <c r="J1974"/>
      <c r="K1974"/>
      <c r="L1974"/>
      <c r="M1974"/>
      <c r="N1974"/>
      <c r="O1974"/>
      <c r="P1974"/>
      <c r="Q1974"/>
      <c r="R1974"/>
      <c r="S1974"/>
      <c r="T1974"/>
      <c r="U1974"/>
      <c r="V1974"/>
      <c r="W1974" s="138"/>
      <c r="X1974" s="138"/>
      <c r="Y1974"/>
      <c r="Z1974"/>
    </row>
    <row r="1975" spans="1:26" x14ac:dyDescent="0.2">
      <c r="A1975"/>
      <c r="B1975"/>
      <c r="C1975"/>
      <c r="D1975"/>
      <c r="E1975"/>
      <c r="F1975"/>
      <c r="G1975"/>
      <c r="H1975"/>
      <c r="I1975" s="138"/>
      <c r="J1975"/>
      <c r="K1975"/>
      <c r="L1975"/>
      <c r="M1975"/>
      <c r="N1975"/>
      <c r="O1975"/>
      <c r="P1975"/>
      <c r="Q1975"/>
      <c r="R1975"/>
      <c r="S1975"/>
      <c r="T1975"/>
      <c r="U1975"/>
      <c r="V1975"/>
      <c r="W1975" s="138"/>
      <c r="X1975" s="138"/>
      <c r="Y1975"/>
      <c r="Z1975"/>
    </row>
    <row r="1976" spans="1:26" x14ac:dyDescent="0.2">
      <c r="A1976"/>
      <c r="B1976"/>
      <c r="C1976"/>
      <c r="D1976"/>
      <c r="E1976"/>
      <c r="F1976"/>
      <c r="G1976"/>
      <c r="H1976"/>
      <c r="I1976" s="138"/>
      <c r="J1976"/>
      <c r="K1976"/>
      <c r="L1976"/>
      <c r="M1976"/>
      <c r="N1976"/>
      <c r="O1976"/>
      <c r="P1976"/>
      <c r="Q1976"/>
      <c r="R1976"/>
      <c r="S1976"/>
      <c r="T1976"/>
      <c r="U1976"/>
      <c r="V1976"/>
      <c r="W1976" s="138"/>
      <c r="X1976" s="138"/>
      <c r="Y1976"/>
      <c r="Z1976"/>
    </row>
    <row r="1977" spans="1:26" x14ac:dyDescent="0.2">
      <c r="A1977"/>
      <c r="B1977"/>
      <c r="C1977"/>
      <c r="D1977"/>
      <c r="E1977"/>
      <c r="F1977"/>
      <c r="G1977"/>
      <c r="H1977"/>
      <c r="I1977" s="138"/>
      <c r="J1977"/>
      <c r="K1977"/>
      <c r="L1977"/>
      <c r="M1977"/>
      <c r="N1977"/>
      <c r="O1977"/>
      <c r="P1977"/>
      <c r="Q1977"/>
      <c r="R1977"/>
      <c r="S1977"/>
      <c r="T1977"/>
      <c r="U1977"/>
      <c r="V1977"/>
      <c r="W1977" s="138"/>
      <c r="X1977" s="138"/>
      <c r="Y1977"/>
      <c r="Z1977"/>
    </row>
    <row r="1978" spans="1:26" x14ac:dyDescent="0.2">
      <c r="A1978"/>
      <c r="B1978"/>
      <c r="C1978"/>
      <c r="D1978"/>
      <c r="E1978"/>
      <c r="F1978"/>
      <c r="G1978"/>
      <c r="H1978"/>
      <c r="I1978" s="138"/>
      <c r="J1978"/>
      <c r="K1978"/>
      <c r="L1978"/>
      <c r="M1978"/>
      <c r="N1978"/>
      <c r="O1978"/>
      <c r="P1978"/>
      <c r="Q1978"/>
      <c r="R1978"/>
      <c r="S1978"/>
      <c r="T1978"/>
      <c r="U1978"/>
      <c r="V1978"/>
      <c r="W1978" s="138"/>
      <c r="X1978" s="138"/>
      <c r="Y1978"/>
      <c r="Z1978"/>
    </row>
    <row r="1979" spans="1:26" x14ac:dyDescent="0.2">
      <c r="A1979"/>
      <c r="B1979"/>
      <c r="C1979"/>
      <c r="D1979"/>
      <c r="E1979"/>
      <c r="F1979"/>
      <c r="G1979"/>
      <c r="H1979"/>
      <c r="I1979" s="138"/>
      <c r="J1979"/>
      <c r="K1979"/>
      <c r="L1979"/>
      <c r="M1979"/>
      <c r="N1979"/>
      <c r="O1979"/>
      <c r="P1979"/>
      <c r="Q1979"/>
      <c r="R1979"/>
      <c r="S1979"/>
      <c r="T1979"/>
      <c r="U1979"/>
      <c r="V1979"/>
      <c r="W1979" s="138"/>
      <c r="X1979" s="138"/>
      <c r="Y1979"/>
      <c r="Z1979"/>
    </row>
    <row r="1980" spans="1:26" x14ac:dyDescent="0.2">
      <c r="A1980"/>
      <c r="B1980"/>
      <c r="C1980"/>
      <c r="D1980"/>
      <c r="E1980"/>
      <c r="F1980"/>
      <c r="G1980"/>
      <c r="H1980"/>
      <c r="I1980" s="138"/>
      <c r="J1980"/>
      <c r="K1980"/>
      <c r="L1980"/>
      <c r="M1980"/>
      <c r="N1980"/>
      <c r="O1980"/>
      <c r="P1980"/>
      <c r="Q1980"/>
      <c r="R1980"/>
      <c r="S1980"/>
      <c r="T1980"/>
      <c r="U1980"/>
      <c r="V1980"/>
      <c r="W1980" s="138"/>
      <c r="X1980" s="138"/>
      <c r="Y1980"/>
      <c r="Z1980"/>
    </row>
    <row r="1981" spans="1:26" x14ac:dyDescent="0.2">
      <c r="A1981"/>
      <c r="B1981"/>
      <c r="C1981"/>
      <c r="D1981"/>
      <c r="E1981"/>
      <c r="F1981"/>
      <c r="G1981"/>
      <c r="H1981"/>
      <c r="I1981" s="138"/>
      <c r="J1981"/>
      <c r="K1981"/>
      <c r="L1981"/>
      <c r="M1981"/>
      <c r="N1981"/>
      <c r="O1981"/>
      <c r="P1981"/>
      <c r="Q1981"/>
      <c r="R1981"/>
      <c r="S1981"/>
      <c r="T1981"/>
      <c r="U1981"/>
      <c r="V1981"/>
      <c r="W1981" s="138"/>
      <c r="X1981" s="138"/>
      <c r="Y1981"/>
      <c r="Z1981"/>
    </row>
    <row r="1982" spans="1:26" x14ac:dyDescent="0.2">
      <c r="A1982"/>
      <c r="B1982"/>
      <c r="C1982"/>
      <c r="D1982"/>
      <c r="E1982"/>
      <c r="F1982"/>
      <c r="G1982"/>
      <c r="H1982"/>
      <c r="I1982" s="138"/>
      <c r="J1982"/>
      <c r="K1982"/>
      <c r="L1982"/>
      <c r="M1982"/>
      <c r="N1982"/>
      <c r="O1982"/>
      <c r="P1982"/>
      <c r="Q1982"/>
      <c r="R1982"/>
      <c r="S1982"/>
      <c r="T1982"/>
      <c r="U1982"/>
      <c r="V1982"/>
      <c r="W1982" s="138"/>
      <c r="X1982" s="138"/>
      <c r="Y1982"/>
      <c r="Z1982"/>
    </row>
    <row r="1983" spans="1:26" x14ac:dyDescent="0.2">
      <c r="A1983"/>
      <c r="B1983"/>
      <c r="C1983"/>
      <c r="D1983"/>
      <c r="E1983"/>
      <c r="F1983"/>
      <c r="G1983"/>
      <c r="H1983"/>
      <c r="I1983" s="138"/>
      <c r="J1983"/>
      <c r="K1983"/>
      <c r="L1983"/>
      <c r="M1983"/>
      <c r="N1983"/>
      <c r="O1983"/>
      <c r="P1983"/>
      <c r="Q1983"/>
      <c r="R1983"/>
      <c r="S1983"/>
      <c r="T1983"/>
      <c r="U1983"/>
      <c r="V1983"/>
      <c r="W1983" s="138"/>
      <c r="X1983" s="138"/>
      <c r="Y1983"/>
      <c r="Z1983"/>
    </row>
    <row r="1984" spans="1:26" x14ac:dyDescent="0.2">
      <c r="A1984"/>
      <c r="B1984"/>
      <c r="C1984"/>
      <c r="D1984"/>
      <c r="E1984"/>
      <c r="F1984"/>
      <c r="G1984"/>
      <c r="H1984"/>
      <c r="I1984" s="138"/>
      <c r="J1984"/>
      <c r="K1984"/>
      <c r="L1984"/>
      <c r="M1984"/>
      <c r="N1984"/>
      <c r="O1984"/>
      <c r="P1984"/>
      <c r="Q1984"/>
      <c r="R1984"/>
      <c r="S1984"/>
      <c r="T1984"/>
      <c r="U1984"/>
      <c r="V1984"/>
      <c r="W1984" s="138"/>
      <c r="X1984" s="138"/>
      <c r="Y1984"/>
      <c r="Z1984"/>
    </row>
    <row r="1985" spans="1:26" x14ac:dyDescent="0.2">
      <c r="A1985"/>
      <c r="B1985"/>
      <c r="C1985"/>
      <c r="D1985"/>
      <c r="E1985"/>
      <c r="F1985"/>
      <c r="G1985"/>
      <c r="H1985"/>
      <c r="I1985" s="138"/>
      <c r="J1985"/>
      <c r="K1985"/>
      <c r="L1985"/>
      <c r="M1985"/>
      <c r="N1985"/>
      <c r="O1985"/>
      <c r="P1985"/>
      <c r="Q1985"/>
      <c r="R1985"/>
      <c r="S1985"/>
      <c r="T1985"/>
      <c r="U1985"/>
      <c r="V1985"/>
      <c r="W1985" s="138"/>
      <c r="X1985" s="138"/>
      <c r="Y1985"/>
      <c r="Z1985"/>
    </row>
    <row r="1986" spans="1:26" x14ac:dyDescent="0.2">
      <c r="A1986"/>
      <c r="B1986"/>
      <c r="C1986"/>
      <c r="D1986"/>
      <c r="E1986"/>
      <c r="F1986"/>
      <c r="G1986"/>
      <c r="H1986"/>
      <c r="I1986" s="138"/>
      <c r="J1986"/>
      <c r="K1986"/>
      <c r="L1986"/>
      <c r="M1986"/>
      <c r="N1986"/>
      <c r="O1986"/>
      <c r="P1986"/>
      <c r="Q1986"/>
      <c r="R1986"/>
      <c r="S1986"/>
      <c r="T1986"/>
      <c r="U1986"/>
      <c r="V1986"/>
      <c r="W1986" s="138"/>
      <c r="X1986" s="138"/>
      <c r="Y1986"/>
      <c r="Z1986"/>
    </row>
    <row r="1987" spans="1:26" x14ac:dyDescent="0.2">
      <c r="A1987"/>
      <c r="B1987"/>
      <c r="C1987"/>
      <c r="D1987"/>
      <c r="E1987"/>
      <c r="F1987"/>
      <c r="G1987"/>
      <c r="H1987"/>
      <c r="I1987" s="138"/>
      <c r="J1987"/>
      <c r="K1987"/>
      <c r="L1987"/>
      <c r="M1987"/>
      <c r="N1987"/>
      <c r="O1987"/>
      <c r="P1987"/>
      <c r="Q1987"/>
      <c r="R1987"/>
      <c r="S1987"/>
      <c r="T1987"/>
      <c r="U1987"/>
      <c r="V1987"/>
      <c r="W1987" s="138"/>
      <c r="X1987" s="138"/>
      <c r="Y1987"/>
      <c r="Z1987"/>
    </row>
    <row r="1988" spans="1:26" x14ac:dyDescent="0.2">
      <c r="A1988"/>
      <c r="B1988"/>
      <c r="C1988"/>
      <c r="D1988"/>
      <c r="E1988"/>
      <c r="F1988"/>
      <c r="G1988"/>
      <c r="H1988"/>
      <c r="I1988" s="138"/>
      <c r="J1988"/>
      <c r="K1988"/>
      <c r="L1988"/>
      <c r="M1988"/>
      <c r="N1988"/>
      <c r="O1988"/>
      <c r="P1988"/>
      <c r="Q1988"/>
      <c r="R1988"/>
      <c r="S1988"/>
      <c r="T1988"/>
      <c r="U1988"/>
      <c r="V1988"/>
      <c r="W1988" s="138"/>
      <c r="X1988" s="138"/>
      <c r="Y1988"/>
      <c r="Z1988"/>
    </row>
    <row r="1989" spans="1:26" x14ac:dyDescent="0.2">
      <c r="A1989"/>
      <c r="B1989"/>
      <c r="C1989"/>
      <c r="D1989"/>
      <c r="E1989"/>
      <c r="F1989"/>
      <c r="G1989"/>
      <c r="H1989"/>
      <c r="I1989" s="138"/>
      <c r="J1989"/>
      <c r="K1989"/>
      <c r="L1989"/>
      <c r="M1989"/>
      <c r="N1989"/>
      <c r="O1989"/>
      <c r="P1989"/>
      <c r="Q1989"/>
      <c r="R1989"/>
      <c r="S1989"/>
      <c r="T1989"/>
      <c r="U1989"/>
      <c r="V1989"/>
      <c r="W1989" s="138"/>
      <c r="X1989" s="138"/>
      <c r="Y1989"/>
      <c r="Z1989"/>
    </row>
    <row r="1990" spans="1:26" x14ac:dyDescent="0.2">
      <c r="A1990"/>
      <c r="B1990"/>
      <c r="C1990"/>
      <c r="D1990"/>
      <c r="E1990"/>
      <c r="F1990"/>
      <c r="G1990"/>
      <c r="H1990"/>
      <c r="I1990" s="138"/>
      <c r="J1990"/>
      <c r="K1990"/>
      <c r="L1990"/>
      <c r="M1990"/>
      <c r="N1990"/>
      <c r="O1990"/>
      <c r="P1990"/>
      <c r="Q1990"/>
      <c r="R1990"/>
      <c r="S1990"/>
      <c r="T1990"/>
      <c r="U1990"/>
      <c r="V1990"/>
      <c r="W1990" s="138"/>
      <c r="X1990" s="138"/>
      <c r="Y1990"/>
      <c r="Z1990"/>
    </row>
    <row r="1991" spans="1:26" x14ac:dyDescent="0.2">
      <c r="A1991"/>
      <c r="B1991"/>
      <c r="C1991"/>
      <c r="D1991"/>
      <c r="E1991"/>
      <c r="F1991"/>
      <c r="G1991"/>
      <c r="H1991"/>
      <c r="I1991" s="138"/>
      <c r="J1991"/>
      <c r="K1991"/>
      <c r="L1991"/>
      <c r="M1991"/>
      <c r="N1991"/>
      <c r="O1991"/>
      <c r="P1991"/>
      <c r="Q1991"/>
      <c r="R1991"/>
      <c r="S1991"/>
      <c r="T1991"/>
      <c r="U1991"/>
      <c r="V1991"/>
      <c r="W1991" s="138"/>
      <c r="X1991" s="138"/>
      <c r="Y1991"/>
      <c r="Z1991"/>
    </row>
    <row r="1992" spans="1:26" x14ac:dyDescent="0.2">
      <c r="A1992"/>
      <c r="B1992"/>
      <c r="C1992"/>
      <c r="D1992"/>
      <c r="E1992"/>
      <c r="F1992"/>
      <c r="G1992"/>
      <c r="H1992"/>
      <c r="I1992" s="138"/>
      <c r="J1992"/>
      <c r="K1992"/>
      <c r="L1992"/>
      <c r="M1992"/>
      <c r="N1992"/>
      <c r="O1992"/>
      <c r="P1992"/>
      <c r="Q1992"/>
      <c r="R1992"/>
      <c r="S1992"/>
      <c r="T1992"/>
      <c r="U1992"/>
      <c r="V1992"/>
      <c r="W1992" s="138"/>
      <c r="X1992" s="138"/>
      <c r="Y1992"/>
      <c r="Z1992"/>
    </row>
    <row r="1993" spans="1:26" x14ac:dyDescent="0.2">
      <c r="A1993"/>
      <c r="B1993"/>
      <c r="C1993"/>
      <c r="D1993"/>
      <c r="E1993"/>
      <c r="F1993"/>
      <c r="G1993"/>
      <c r="H1993"/>
      <c r="I1993" s="138"/>
      <c r="J1993"/>
      <c r="K1993"/>
      <c r="L1993"/>
      <c r="M1993"/>
      <c r="N1993"/>
      <c r="O1993"/>
      <c r="P1993"/>
      <c r="Q1993"/>
      <c r="R1993"/>
      <c r="S1993"/>
      <c r="T1993"/>
      <c r="U1993"/>
      <c r="V1993"/>
      <c r="W1993" s="138"/>
      <c r="X1993" s="138"/>
      <c r="Y1993"/>
      <c r="Z1993"/>
    </row>
    <row r="1994" spans="1:26" x14ac:dyDescent="0.2">
      <c r="A1994"/>
      <c r="B1994"/>
      <c r="C1994"/>
      <c r="D1994"/>
      <c r="E1994"/>
      <c r="F1994"/>
      <c r="G1994"/>
      <c r="H1994"/>
      <c r="I1994" s="138"/>
      <c r="J1994"/>
      <c r="K1994"/>
      <c r="L1994"/>
      <c r="M1994"/>
      <c r="N1994"/>
      <c r="O1994"/>
      <c r="P1994"/>
      <c r="Q1994"/>
      <c r="R1994"/>
      <c r="S1994"/>
      <c r="T1994"/>
      <c r="U1994"/>
      <c r="V1994"/>
      <c r="W1994" s="138"/>
      <c r="X1994" s="138"/>
      <c r="Y1994"/>
      <c r="Z1994"/>
    </row>
    <row r="1995" spans="1:26" x14ac:dyDescent="0.2">
      <c r="A1995"/>
      <c r="B1995"/>
      <c r="C1995"/>
      <c r="D1995"/>
      <c r="E1995"/>
      <c r="F1995"/>
      <c r="G1995"/>
      <c r="H1995"/>
      <c r="I1995" s="138"/>
      <c r="J1995"/>
      <c r="K1995"/>
      <c r="L1995"/>
      <c r="M1995"/>
      <c r="N1995"/>
      <c r="O1995"/>
      <c r="P1995"/>
      <c r="Q1995"/>
      <c r="R1995"/>
      <c r="S1995"/>
      <c r="T1995"/>
      <c r="U1995"/>
      <c r="V1995"/>
      <c r="W1995" s="138"/>
      <c r="X1995" s="138"/>
      <c r="Y1995"/>
      <c r="Z1995"/>
    </row>
    <row r="1996" spans="1:26" x14ac:dyDescent="0.2">
      <c r="A1996"/>
      <c r="B1996"/>
      <c r="C1996"/>
      <c r="D1996"/>
      <c r="E1996"/>
      <c r="F1996"/>
      <c r="G1996"/>
      <c r="H1996"/>
      <c r="I1996" s="138"/>
      <c r="J1996"/>
      <c r="K1996"/>
      <c r="L1996"/>
      <c r="M1996"/>
      <c r="N1996"/>
      <c r="O1996"/>
      <c r="P1996"/>
      <c r="Q1996"/>
      <c r="R1996"/>
      <c r="S1996"/>
      <c r="T1996"/>
      <c r="U1996"/>
      <c r="V1996"/>
      <c r="W1996" s="138"/>
      <c r="X1996" s="138"/>
      <c r="Y1996"/>
      <c r="Z1996"/>
    </row>
    <row r="1997" spans="1:26" x14ac:dyDescent="0.2">
      <c r="A1997"/>
      <c r="B1997"/>
      <c r="C1997"/>
      <c r="D1997"/>
      <c r="E1997"/>
      <c r="F1997"/>
      <c r="G1997"/>
      <c r="H1997"/>
      <c r="I1997" s="138"/>
      <c r="J1997"/>
      <c r="K1997"/>
      <c r="L1997"/>
      <c r="M1997"/>
      <c r="N1997"/>
      <c r="O1997"/>
      <c r="P1997"/>
      <c r="Q1997"/>
      <c r="R1997"/>
      <c r="S1997"/>
      <c r="T1997"/>
      <c r="U1997"/>
      <c r="V1997"/>
      <c r="W1997" s="138"/>
      <c r="X1997" s="138"/>
      <c r="Y1997"/>
      <c r="Z1997"/>
    </row>
    <row r="1998" spans="1:26" x14ac:dyDescent="0.2">
      <c r="A1998"/>
      <c r="B1998"/>
      <c r="C1998"/>
      <c r="D1998"/>
      <c r="E1998"/>
      <c r="F1998"/>
      <c r="G1998"/>
      <c r="H1998"/>
      <c r="I1998" s="138"/>
      <c r="J1998"/>
      <c r="K1998"/>
      <c r="L1998"/>
      <c r="M1998"/>
      <c r="N1998"/>
      <c r="O1998"/>
      <c r="P1998"/>
      <c r="Q1998"/>
      <c r="R1998"/>
      <c r="S1998"/>
      <c r="T1998"/>
      <c r="U1998"/>
      <c r="V1998"/>
      <c r="W1998" s="138"/>
      <c r="X1998" s="138"/>
      <c r="Y1998"/>
      <c r="Z1998"/>
    </row>
    <row r="1999" spans="1:26" x14ac:dyDescent="0.2">
      <c r="A1999"/>
      <c r="B1999"/>
      <c r="C1999"/>
      <c r="D1999"/>
      <c r="E1999"/>
      <c r="F1999"/>
      <c r="G1999"/>
      <c r="H1999"/>
      <c r="I1999" s="138"/>
      <c r="J1999"/>
      <c r="K1999"/>
      <c r="L1999"/>
      <c r="M1999"/>
      <c r="N1999"/>
      <c r="O1999"/>
      <c r="P1999"/>
      <c r="Q1999"/>
      <c r="R1999"/>
      <c r="S1999"/>
      <c r="T1999"/>
      <c r="U1999"/>
      <c r="V1999"/>
      <c r="W1999" s="138"/>
      <c r="X1999" s="138"/>
      <c r="Y1999"/>
      <c r="Z1999"/>
    </row>
    <row r="2000" spans="1:26" x14ac:dyDescent="0.2">
      <c r="A2000"/>
      <c r="B2000"/>
      <c r="C2000"/>
      <c r="D2000"/>
      <c r="E2000"/>
      <c r="F2000"/>
      <c r="G2000"/>
      <c r="H2000"/>
      <c r="I2000" s="138"/>
      <c r="J2000"/>
      <c r="K2000"/>
      <c r="L2000"/>
      <c r="M2000"/>
      <c r="N2000"/>
      <c r="O2000"/>
      <c r="P2000"/>
      <c r="Q2000"/>
      <c r="R2000"/>
      <c r="S2000"/>
      <c r="T2000"/>
      <c r="U2000"/>
      <c r="V2000"/>
      <c r="W2000" s="138"/>
      <c r="X2000" s="138"/>
      <c r="Y2000"/>
      <c r="Z2000"/>
    </row>
    <row r="2001" spans="1:26" x14ac:dyDescent="0.2">
      <c r="A2001"/>
      <c r="B2001"/>
      <c r="C2001"/>
      <c r="D2001"/>
      <c r="E2001"/>
      <c r="F2001"/>
      <c r="G2001"/>
      <c r="H2001"/>
      <c r="I2001" s="138"/>
      <c r="J2001"/>
      <c r="K2001"/>
      <c r="L2001"/>
      <c r="M2001"/>
      <c r="N2001"/>
      <c r="O2001"/>
      <c r="P2001"/>
      <c r="Q2001"/>
      <c r="R2001"/>
      <c r="S2001"/>
      <c r="T2001"/>
      <c r="U2001"/>
      <c r="V2001"/>
      <c r="W2001" s="138"/>
      <c r="X2001" s="138"/>
      <c r="Y2001"/>
      <c r="Z2001"/>
    </row>
    <row r="2002" spans="1:26" x14ac:dyDescent="0.2">
      <c r="A2002"/>
      <c r="B2002"/>
      <c r="C2002"/>
      <c r="D2002"/>
      <c r="E2002"/>
      <c r="F2002"/>
      <c r="G2002"/>
      <c r="H2002"/>
      <c r="I2002" s="138"/>
      <c r="J2002"/>
      <c r="K2002"/>
      <c r="L2002"/>
      <c r="M2002"/>
      <c r="N2002"/>
      <c r="O2002"/>
      <c r="P2002"/>
      <c r="Q2002"/>
      <c r="R2002"/>
      <c r="S2002"/>
      <c r="T2002"/>
      <c r="U2002"/>
      <c r="V2002"/>
      <c r="W2002" s="138"/>
      <c r="X2002" s="138"/>
      <c r="Y2002"/>
      <c r="Z2002"/>
    </row>
    <row r="2003" spans="1:26" x14ac:dyDescent="0.2">
      <c r="A2003"/>
      <c r="B2003"/>
      <c r="C2003"/>
      <c r="D2003"/>
      <c r="E2003"/>
      <c r="F2003"/>
      <c r="G2003"/>
      <c r="H2003"/>
      <c r="I2003" s="138"/>
      <c r="J2003"/>
      <c r="K2003"/>
      <c r="L2003"/>
      <c r="M2003"/>
      <c r="N2003"/>
      <c r="O2003"/>
      <c r="P2003"/>
      <c r="Q2003"/>
      <c r="R2003"/>
      <c r="S2003"/>
      <c r="T2003"/>
      <c r="U2003"/>
      <c r="V2003"/>
      <c r="W2003" s="138"/>
      <c r="X2003" s="138"/>
      <c r="Y2003"/>
      <c r="Z2003"/>
    </row>
    <row r="2004" spans="1:26" x14ac:dyDescent="0.2">
      <c r="A2004"/>
      <c r="B2004"/>
      <c r="C2004"/>
      <c r="D2004"/>
      <c r="E2004"/>
      <c r="F2004"/>
      <c r="G2004"/>
      <c r="H2004"/>
      <c r="I2004" s="138"/>
      <c r="J2004"/>
      <c r="K2004"/>
      <c r="L2004"/>
      <c r="M2004"/>
      <c r="N2004"/>
      <c r="O2004"/>
      <c r="P2004"/>
      <c r="Q2004"/>
      <c r="R2004"/>
      <c r="S2004"/>
      <c r="T2004"/>
      <c r="U2004"/>
      <c r="V2004"/>
      <c r="W2004" s="138"/>
      <c r="X2004" s="138"/>
      <c r="Y2004"/>
      <c r="Z2004"/>
    </row>
    <row r="2005" spans="1:26" x14ac:dyDescent="0.2">
      <c r="A2005"/>
      <c r="B2005"/>
      <c r="C2005"/>
      <c r="D2005"/>
      <c r="E2005"/>
      <c r="F2005"/>
      <c r="G2005"/>
      <c r="H2005"/>
      <c r="I2005" s="138"/>
      <c r="J2005"/>
      <c r="K2005"/>
      <c r="L2005"/>
      <c r="M2005"/>
      <c r="N2005"/>
      <c r="O2005"/>
      <c r="P2005"/>
      <c r="Q2005"/>
      <c r="R2005"/>
      <c r="S2005"/>
      <c r="T2005"/>
      <c r="U2005"/>
      <c r="V2005"/>
      <c r="W2005" s="138"/>
      <c r="X2005" s="138"/>
      <c r="Y2005"/>
      <c r="Z2005"/>
    </row>
    <row r="2006" spans="1:26" x14ac:dyDescent="0.2">
      <c r="A2006"/>
      <c r="B2006"/>
      <c r="C2006"/>
      <c r="D2006"/>
      <c r="E2006"/>
      <c r="F2006"/>
      <c r="G2006"/>
      <c r="H2006"/>
      <c r="I2006" s="138"/>
      <c r="J2006"/>
      <c r="K2006"/>
      <c r="L2006"/>
      <c r="M2006"/>
      <c r="N2006"/>
      <c r="O2006"/>
      <c r="P2006"/>
      <c r="Q2006"/>
      <c r="R2006"/>
      <c r="S2006"/>
      <c r="T2006"/>
      <c r="U2006"/>
      <c r="V2006"/>
      <c r="W2006" s="138"/>
      <c r="X2006" s="138"/>
      <c r="Y2006"/>
      <c r="Z2006"/>
    </row>
    <row r="2007" spans="1:26" x14ac:dyDescent="0.2">
      <c r="A2007"/>
      <c r="B2007"/>
      <c r="C2007"/>
      <c r="D2007"/>
      <c r="E2007"/>
      <c r="F2007"/>
      <c r="G2007"/>
      <c r="H2007"/>
      <c r="I2007" s="138"/>
      <c r="J2007"/>
      <c r="K2007"/>
      <c r="L2007"/>
      <c r="M2007"/>
      <c r="N2007"/>
      <c r="O2007"/>
      <c r="P2007"/>
      <c r="Q2007"/>
      <c r="R2007"/>
      <c r="S2007"/>
      <c r="T2007"/>
      <c r="U2007"/>
      <c r="V2007"/>
      <c r="W2007" s="138"/>
      <c r="X2007" s="138"/>
      <c r="Y2007"/>
      <c r="Z2007"/>
    </row>
    <row r="2008" spans="1:26" x14ac:dyDescent="0.2">
      <c r="A2008"/>
      <c r="B2008"/>
      <c r="C2008"/>
      <c r="D2008"/>
      <c r="E2008"/>
      <c r="F2008"/>
      <c r="G2008"/>
      <c r="H2008"/>
      <c r="I2008" s="138"/>
      <c r="J2008"/>
      <c r="K2008"/>
      <c r="L2008"/>
      <c r="M2008"/>
      <c r="N2008"/>
      <c r="O2008"/>
      <c r="P2008"/>
      <c r="Q2008"/>
      <c r="R2008"/>
      <c r="S2008"/>
      <c r="T2008"/>
      <c r="U2008"/>
      <c r="V2008"/>
      <c r="W2008" s="138"/>
      <c r="X2008" s="138"/>
      <c r="Y2008"/>
      <c r="Z2008"/>
    </row>
    <row r="2009" spans="1:26" x14ac:dyDescent="0.2">
      <c r="A2009"/>
      <c r="B2009"/>
      <c r="C2009"/>
      <c r="D2009"/>
      <c r="E2009"/>
      <c r="F2009"/>
      <c r="G2009"/>
      <c r="H2009"/>
      <c r="I2009" s="138"/>
      <c r="J2009"/>
      <c r="K2009"/>
      <c r="L2009"/>
      <c r="M2009"/>
      <c r="N2009"/>
      <c r="O2009"/>
      <c r="P2009"/>
      <c r="Q2009"/>
      <c r="R2009"/>
      <c r="S2009"/>
      <c r="T2009"/>
      <c r="U2009"/>
      <c r="V2009"/>
      <c r="W2009" s="138"/>
      <c r="X2009" s="138"/>
      <c r="Y2009"/>
      <c r="Z2009"/>
    </row>
    <row r="2010" spans="1:26" x14ac:dyDescent="0.2">
      <c r="A2010"/>
      <c r="B2010"/>
      <c r="C2010"/>
      <c r="D2010"/>
      <c r="E2010"/>
      <c r="F2010"/>
      <c r="G2010"/>
      <c r="H2010"/>
      <c r="I2010" s="138"/>
      <c r="J2010"/>
      <c r="K2010"/>
      <c r="L2010"/>
      <c r="M2010"/>
      <c r="N2010"/>
      <c r="O2010"/>
      <c r="P2010"/>
      <c r="Q2010"/>
      <c r="R2010"/>
      <c r="S2010"/>
      <c r="T2010"/>
      <c r="U2010"/>
      <c r="V2010"/>
      <c r="W2010" s="138"/>
      <c r="X2010" s="138"/>
      <c r="Y2010"/>
      <c r="Z2010"/>
    </row>
    <row r="2011" spans="1:26" x14ac:dyDescent="0.2">
      <c r="A2011"/>
      <c r="B2011"/>
      <c r="C2011"/>
      <c r="D2011"/>
      <c r="E2011"/>
      <c r="F2011"/>
      <c r="G2011"/>
      <c r="H2011"/>
      <c r="I2011" s="138"/>
      <c r="J2011"/>
      <c r="K2011"/>
      <c r="L2011"/>
      <c r="M2011"/>
      <c r="N2011"/>
      <c r="O2011"/>
      <c r="P2011"/>
      <c r="Q2011"/>
      <c r="R2011"/>
      <c r="S2011"/>
      <c r="T2011"/>
      <c r="U2011"/>
      <c r="V2011"/>
      <c r="W2011" s="138"/>
      <c r="X2011" s="138"/>
      <c r="Y2011"/>
      <c r="Z2011"/>
    </row>
    <row r="2012" spans="1:26" x14ac:dyDescent="0.2">
      <c r="A2012"/>
      <c r="B2012"/>
      <c r="C2012"/>
      <c r="D2012"/>
      <c r="E2012"/>
      <c r="F2012"/>
      <c r="G2012"/>
      <c r="H2012"/>
      <c r="I2012" s="138"/>
      <c r="J2012"/>
      <c r="K2012"/>
      <c r="L2012"/>
      <c r="M2012"/>
      <c r="N2012"/>
      <c r="O2012"/>
      <c r="P2012"/>
      <c r="Q2012"/>
      <c r="R2012"/>
      <c r="S2012"/>
      <c r="T2012"/>
      <c r="U2012"/>
      <c r="V2012"/>
      <c r="W2012" s="138"/>
      <c r="X2012" s="138"/>
      <c r="Y2012"/>
      <c r="Z2012"/>
    </row>
    <row r="2013" spans="1:26" x14ac:dyDescent="0.2">
      <c r="A2013"/>
      <c r="B2013"/>
      <c r="C2013"/>
      <c r="D2013"/>
      <c r="E2013"/>
      <c r="F2013"/>
      <c r="G2013"/>
      <c r="H2013"/>
      <c r="I2013" s="138"/>
      <c r="J2013"/>
      <c r="K2013"/>
      <c r="L2013"/>
      <c r="M2013"/>
      <c r="N2013"/>
      <c r="O2013"/>
      <c r="P2013"/>
      <c r="Q2013"/>
      <c r="R2013"/>
      <c r="S2013"/>
      <c r="T2013"/>
      <c r="U2013"/>
      <c r="V2013"/>
      <c r="W2013" s="138"/>
      <c r="X2013" s="138"/>
      <c r="Y2013"/>
      <c r="Z2013"/>
    </row>
    <row r="2014" spans="1:26" x14ac:dyDescent="0.2">
      <c r="A2014"/>
      <c r="B2014"/>
      <c r="C2014"/>
      <c r="D2014"/>
      <c r="E2014"/>
      <c r="F2014"/>
      <c r="G2014"/>
      <c r="H2014"/>
      <c r="I2014" s="138"/>
      <c r="J2014"/>
      <c r="K2014"/>
      <c r="L2014"/>
      <c r="M2014"/>
      <c r="N2014"/>
      <c r="O2014"/>
      <c r="P2014"/>
      <c r="Q2014"/>
      <c r="R2014"/>
      <c r="S2014"/>
      <c r="T2014"/>
      <c r="U2014"/>
      <c r="V2014"/>
      <c r="W2014" s="138"/>
      <c r="X2014" s="138"/>
      <c r="Y2014"/>
      <c r="Z2014"/>
    </row>
    <row r="2015" spans="1:26" x14ac:dyDescent="0.2">
      <c r="A2015"/>
      <c r="B2015"/>
      <c r="C2015"/>
      <c r="D2015"/>
      <c r="E2015"/>
      <c r="F2015"/>
      <c r="G2015"/>
      <c r="H2015"/>
      <c r="I2015" s="138"/>
      <c r="J2015"/>
      <c r="K2015"/>
      <c r="L2015"/>
      <c r="M2015"/>
      <c r="N2015"/>
      <c r="O2015"/>
      <c r="P2015"/>
      <c r="Q2015"/>
      <c r="R2015"/>
      <c r="S2015"/>
      <c r="T2015"/>
      <c r="U2015"/>
      <c r="V2015"/>
      <c r="W2015" s="138"/>
      <c r="X2015" s="138"/>
      <c r="Y2015"/>
      <c r="Z2015"/>
    </row>
    <row r="2016" spans="1:26" x14ac:dyDescent="0.2">
      <c r="A2016"/>
      <c r="B2016"/>
      <c r="C2016"/>
      <c r="D2016"/>
      <c r="E2016"/>
      <c r="F2016"/>
      <c r="G2016"/>
      <c r="H2016"/>
      <c r="I2016" s="138"/>
      <c r="J2016"/>
      <c r="K2016"/>
      <c r="L2016"/>
      <c r="M2016"/>
      <c r="N2016"/>
      <c r="O2016"/>
      <c r="P2016"/>
      <c r="Q2016"/>
      <c r="R2016"/>
      <c r="S2016"/>
      <c r="T2016"/>
      <c r="U2016"/>
      <c r="V2016"/>
      <c r="W2016" s="138"/>
      <c r="X2016" s="138"/>
      <c r="Y2016"/>
      <c r="Z2016"/>
    </row>
    <row r="2017" spans="1:26" x14ac:dyDescent="0.2">
      <c r="A2017"/>
      <c r="B2017"/>
      <c r="C2017"/>
      <c r="D2017"/>
      <c r="E2017"/>
      <c r="F2017"/>
      <c r="G2017"/>
      <c r="H2017"/>
      <c r="I2017" s="138"/>
      <c r="J2017"/>
      <c r="K2017"/>
      <c r="L2017"/>
      <c r="M2017"/>
      <c r="N2017"/>
      <c r="O2017"/>
      <c r="P2017"/>
      <c r="Q2017"/>
      <c r="R2017"/>
      <c r="S2017"/>
      <c r="T2017"/>
      <c r="U2017"/>
      <c r="V2017"/>
      <c r="W2017" s="138"/>
      <c r="X2017" s="138"/>
      <c r="Y2017"/>
      <c r="Z2017"/>
    </row>
    <row r="2018" spans="1:26" x14ac:dyDescent="0.2">
      <c r="A2018"/>
      <c r="B2018"/>
      <c r="C2018"/>
      <c r="D2018"/>
      <c r="E2018"/>
      <c r="F2018"/>
      <c r="G2018"/>
      <c r="H2018"/>
      <c r="I2018" s="138"/>
      <c r="J2018"/>
      <c r="K2018"/>
      <c r="L2018"/>
      <c r="M2018"/>
      <c r="N2018"/>
      <c r="O2018"/>
      <c r="P2018"/>
      <c r="Q2018"/>
      <c r="R2018"/>
      <c r="S2018"/>
      <c r="T2018"/>
      <c r="U2018"/>
      <c r="V2018"/>
      <c r="W2018" s="138"/>
      <c r="X2018" s="138"/>
      <c r="Y2018"/>
      <c r="Z2018"/>
    </row>
    <row r="2019" spans="1:26" x14ac:dyDescent="0.2">
      <c r="A2019"/>
      <c r="B2019"/>
      <c r="C2019"/>
      <c r="D2019"/>
      <c r="E2019"/>
      <c r="F2019"/>
      <c r="G2019"/>
      <c r="H2019"/>
      <c r="I2019" s="138"/>
      <c r="J2019"/>
      <c r="K2019"/>
      <c r="L2019"/>
      <c r="M2019"/>
      <c r="N2019"/>
      <c r="O2019"/>
      <c r="P2019"/>
      <c r="Q2019"/>
      <c r="R2019"/>
      <c r="S2019"/>
      <c r="T2019"/>
      <c r="U2019"/>
      <c r="V2019"/>
      <c r="W2019" s="138"/>
      <c r="X2019" s="138"/>
      <c r="Y2019"/>
      <c r="Z2019"/>
    </row>
    <row r="2020" spans="1:26" x14ac:dyDescent="0.2">
      <c r="A2020"/>
      <c r="B2020"/>
      <c r="C2020"/>
      <c r="D2020"/>
      <c r="E2020"/>
      <c r="F2020"/>
      <c r="G2020"/>
      <c r="H2020"/>
      <c r="I2020" s="138"/>
      <c r="J2020"/>
      <c r="K2020"/>
      <c r="L2020"/>
      <c r="M2020"/>
      <c r="N2020"/>
      <c r="O2020"/>
      <c r="P2020"/>
      <c r="Q2020"/>
      <c r="R2020"/>
      <c r="S2020"/>
      <c r="T2020"/>
      <c r="U2020"/>
      <c r="V2020"/>
      <c r="W2020" s="138"/>
      <c r="X2020" s="138"/>
      <c r="Y2020"/>
      <c r="Z2020"/>
    </row>
    <row r="2021" spans="1:26" x14ac:dyDescent="0.2">
      <c r="A2021"/>
      <c r="B2021"/>
      <c r="C2021"/>
      <c r="D2021"/>
      <c r="E2021"/>
      <c r="F2021"/>
      <c r="G2021"/>
      <c r="H2021"/>
      <c r="I2021" s="138"/>
      <c r="J2021"/>
      <c r="K2021"/>
      <c r="L2021"/>
      <c r="M2021"/>
      <c r="N2021"/>
      <c r="O2021"/>
      <c r="P2021"/>
      <c r="Q2021"/>
      <c r="R2021"/>
      <c r="S2021"/>
      <c r="T2021"/>
      <c r="U2021"/>
      <c r="V2021"/>
      <c r="W2021" s="138"/>
      <c r="X2021" s="138"/>
      <c r="Y2021"/>
      <c r="Z2021"/>
    </row>
    <row r="2022" spans="1:26" x14ac:dyDescent="0.2">
      <c r="A2022"/>
      <c r="B2022"/>
      <c r="C2022"/>
      <c r="D2022"/>
      <c r="E2022"/>
      <c r="F2022"/>
      <c r="G2022"/>
      <c r="H2022"/>
      <c r="I2022" s="138"/>
      <c r="J2022"/>
      <c r="K2022"/>
      <c r="L2022"/>
      <c r="M2022"/>
      <c r="N2022"/>
      <c r="O2022"/>
      <c r="P2022"/>
      <c r="Q2022"/>
      <c r="R2022"/>
      <c r="S2022"/>
      <c r="T2022"/>
      <c r="U2022"/>
      <c r="V2022"/>
      <c r="W2022" s="138"/>
      <c r="X2022" s="138"/>
      <c r="Y2022"/>
      <c r="Z2022"/>
    </row>
    <row r="2023" spans="1:26" x14ac:dyDescent="0.2">
      <c r="A2023"/>
      <c r="B2023"/>
      <c r="C2023"/>
      <c r="D2023"/>
      <c r="E2023"/>
      <c r="F2023"/>
      <c r="G2023"/>
      <c r="H2023"/>
      <c r="I2023" s="138"/>
      <c r="J2023"/>
      <c r="K2023"/>
      <c r="L2023"/>
      <c r="M2023"/>
      <c r="N2023"/>
      <c r="O2023"/>
      <c r="P2023"/>
      <c r="Q2023"/>
      <c r="R2023"/>
      <c r="S2023"/>
      <c r="T2023"/>
      <c r="U2023"/>
      <c r="V2023"/>
      <c r="W2023" s="138"/>
      <c r="X2023" s="138"/>
      <c r="Y2023"/>
      <c r="Z2023"/>
    </row>
    <row r="2024" spans="1:26" x14ac:dyDescent="0.2">
      <c r="A2024"/>
      <c r="B2024"/>
      <c r="C2024"/>
      <c r="D2024"/>
      <c r="E2024"/>
      <c r="F2024"/>
      <c r="G2024"/>
      <c r="H2024"/>
      <c r="I2024" s="138"/>
      <c r="J2024"/>
      <c r="K2024"/>
      <c r="L2024"/>
      <c r="M2024"/>
      <c r="N2024"/>
      <c r="O2024"/>
      <c r="P2024"/>
      <c r="Q2024"/>
      <c r="R2024"/>
      <c r="S2024"/>
      <c r="T2024"/>
      <c r="U2024"/>
      <c r="V2024"/>
      <c r="W2024" s="138"/>
      <c r="X2024" s="138"/>
      <c r="Y2024"/>
      <c r="Z2024"/>
    </row>
    <row r="2025" spans="1:26" x14ac:dyDescent="0.2">
      <c r="A2025"/>
      <c r="B2025"/>
      <c r="C2025"/>
      <c r="D2025"/>
      <c r="E2025"/>
      <c r="F2025"/>
      <c r="G2025"/>
      <c r="H2025"/>
      <c r="I2025" s="138"/>
      <c r="J2025"/>
      <c r="K2025"/>
      <c r="L2025"/>
      <c r="M2025"/>
      <c r="N2025"/>
      <c r="O2025"/>
      <c r="P2025"/>
      <c r="Q2025"/>
      <c r="R2025"/>
      <c r="S2025"/>
      <c r="T2025"/>
      <c r="U2025"/>
      <c r="V2025"/>
      <c r="W2025" s="138"/>
      <c r="X2025" s="138"/>
      <c r="Y2025"/>
      <c r="Z2025"/>
    </row>
    <row r="2026" spans="1:26" x14ac:dyDescent="0.2">
      <c r="A2026"/>
      <c r="B2026"/>
      <c r="C2026"/>
      <c r="D2026"/>
      <c r="E2026"/>
      <c r="F2026"/>
      <c r="G2026"/>
      <c r="H2026"/>
      <c r="I2026" s="138"/>
      <c r="J2026"/>
      <c r="K2026"/>
      <c r="L2026"/>
      <c r="M2026"/>
      <c r="N2026"/>
      <c r="O2026"/>
      <c r="P2026"/>
      <c r="Q2026"/>
      <c r="R2026"/>
      <c r="S2026"/>
      <c r="T2026"/>
      <c r="U2026"/>
      <c r="V2026"/>
      <c r="W2026" s="138"/>
      <c r="X2026" s="138"/>
      <c r="Y2026"/>
      <c r="Z2026"/>
    </row>
    <row r="2027" spans="1:26" x14ac:dyDescent="0.2">
      <c r="A2027"/>
      <c r="B2027"/>
      <c r="C2027"/>
      <c r="D2027"/>
      <c r="E2027"/>
      <c r="F2027"/>
      <c r="G2027"/>
      <c r="H2027"/>
      <c r="I2027" s="138"/>
      <c r="J2027"/>
      <c r="K2027"/>
      <c r="L2027"/>
      <c r="M2027"/>
      <c r="N2027"/>
      <c r="O2027"/>
      <c r="P2027"/>
      <c r="Q2027"/>
      <c r="R2027"/>
      <c r="S2027"/>
      <c r="T2027"/>
      <c r="U2027"/>
      <c r="V2027"/>
      <c r="W2027" s="138"/>
      <c r="X2027" s="138"/>
      <c r="Y2027"/>
      <c r="Z2027"/>
    </row>
    <row r="2028" spans="1:26" x14ac:dyDescent="0.2">
      <c r="A2028"/>
      <c r="B2028"/>
      <c r="C2028"/>
      <c r="D2028"/>
      <c r="E2028"/>
      <c r="F2028"/>
      <c r="G2028"/>
      <c r="H2028"/>
      <c r="I2028" s="138"/>
      <c r="J2028"/>
      <c r="K2028"/>
      <c r="L2028"/>
      <c r="M2028"/>
      <c r="N2028"/>
      <c r="O2028"/>
      <c r="P2028"/>
      <c r="Q2028"/>
      <c r="R2028"/>
      <c r="S2028"/>
      <c r="T2028"/>
      <c r="U2028"/>
      <c r="V2028"/>
      <c r="W2028" s="138"/>
      <c r="X2028" s="138"/>
      <c r="Y2028"/>
      <c r="Z2028"/>
    </row>
    <row r="2029" spans="1:26" x14ac:dyDescent="0.2">
      <c r="A2029"/>
      <c r="B2029"/>
      <c r="C2029"/>
      <c r="D2029"/>
      <c r="E2029"/>
      <c r="F2029"/>
      <c r="G2029"/>
      <c r="H2029"/>
      <c r="I2029" s="138"/>
      <c r="J2029"/>
      <c r="K2029"/>
      <c r="L2029"/>
      <c r="M2029"/>
      <c r="N2029"/>
      <c r="O2029"/>
      <c r="P2029"/>
      <c r="Q2029"/>
      <c r="R2029"/>
      <c r="S2029"/>
      <c r="T2029"/>
      <c r="U2029"/>
      <c r="V2029"/>
      <c r="W2029" s="138"/>
      <c r="X2029" s="138"/>
      <c r="Y2029"/>
      <c r="Z2029"/>
    </row>
    <row r="2030" spans="1:26" x14ac:dyDescent="0.2">
      <c r="A2030"/>
      <c r="B2030"/>
      <c r="C2030"/>
      <c r="D2030"/>
      <c r="E2030"/>
      <c r="F2030"/>
      <c r="G2030"/>
      <c r="H2030"/>
      <c r="I2030" s="138"/>
      <c r="J2030"/>
      <c r="K2030"/>
      <c r="L2030"/>
      <c r="M2030"/>
      <c r="N2030"/>
      <c r="O2030"/>
      <c r="P2030"/>
      <c r="Q2030"/>
      <c r="R2030"/>
      <c r="S2030"/>
      <c r="T2030"/>
      <c r="U2030"/>
      <c r="V2030"/>
      <c r="W2030" s="138"/>
      <c r="X2030" s="138"/>
      <c r="Y2030"/>
      <c r="Z2030"/>
    </row>
    <row r="2031" spans="1:26" x14ac:dyDescent="0.2">
      <c r="A2031"/>
      <c r="B2031"/>
      <c r="C2031"/>
      <c r="D2031"/>
      <c r="E2031"/>
      <c r="F2031"/>
      <c r="G2031"/>
      <c r="H2031"/>
      <c r="I2031" s="138"/>
      <c r="J2031"/>
      <c r="K2031"/>
      <c r="L2031"/>
      <c r="M2031"/>
      <c r="N2031"/>
      <c r="O2031"/>
      <c r="P2031"/>
      <c r="Q2031"/>
      <c r="R2031"/>
      <c r="S2031"/>
      <c r="T2031"/>
      <c r="U2031"/>
      <c r="V2031"/>
      <c r="W2031" s="138"/>
      <c r="X2031" s="138"/>
      <c r="Y2031"/>
      <c r="Z2031"/>
    </row>
    <row r="2032" spans="1:26" x14ac:dyDescent="0.2">
      <c r="A2032"/>
      <c r="B2032"/>
      <c r="C2032"/>
      <c r="D2032"/>
      <c r="E2032"/>
      <c r="F2032"/>
      <c r="G2032"/>
      <c r="H2032"/>
      <c r="I2032" s="138"/>
      <c r="J2032"/>
      <c r="K2032"/>
      <c r="L2032"/>
      <c r="M2032"/>
      <c r="N2032"/>
      <c r="O2032"/>
      <c r="P2032"/>
      <c r="Q2032"/>
      <c r="R2032"/>
      <c r="S2032"/>
      <c r="T2032"/>
      <c r="U2032"/>
      <c r="V2032"/>
      <c r="W2032" s="138"/>
      <c r="X2032" s="138"/>
      <c r="Y2032"/>
      <c r="Z2032"/>
    </row>
    <row r="2033" spans="1:26" x14ac:dyDescent="0.2">
      <c r="A2033"/>
      <c r="B2033"/>
      <c r="C2033"/>
      <c r="D2033"/>
      <c r="E2033"/>
      <c r="F2033"/>
      <c r="G2033"/>
      <c r="H2033"/>
      <c r="I2033" s="138"/>
      <c r="J2033"/>
      <c r="K2033"/>
      <c r="L2033"/>
      <c r="M2033"/>
      <c r="N2033"/>
      <c r="O2033"/>
      <c r="P2033"/>
      <c r="Q2033"/>
      <c r="R2033"/>
      <c r="S2033"/>
      <c r="T2033"/>
      <c r="U2033"/>
      <c r="V2033"/>
      <c r="W2033" s="138"/>
      <c r="X2033" s="138"/>
      <c r="Y2033"/>
      <c r="Z2033"/>
    </row>
    <row r="2034" spans="1:26" x14ac:dyDescent="0.2">
      <c r="A2034"/>
      <c r="B2034"/>
      <c r="C2034"/>
      <c r="D2034"/>
      <c r="E2034"/>
      <c r="F2034"/>
      <c r="G2034"/>
      <c r="H2034"/>
      <c r="I2034" s="138"/>
      <c r="J2034"/>
      <c r="K2034"/>
      <c r="L2034"/>
      <c r="M2034"/>
      <c r="N2034"/>
      <c r="O2034"/>
      <c r="P2034"/>
      <c r="Q2034"/>
      <c r="R2034"/>
      <c r="S2034"/>
      <c r="T2034"/>
      <c r="U2034"/>
      <c r="V2034"/>
      <c r="W2034" s="138"/>
      <c r="X2034" s="138"/>
      <c r="Y2034"/>
      <c r="Z2034"/>
    </row>
  </sheetData>
  <autoFilter ref="A1:AS1"/>
  <mergeCells count="3">
    <mergeCell ref="AB5:AE5"/>
    <mergeCell ref="AB6:AE6"/>
    <mergeCell ref="AB7:AE7"/>
  </mergeCells>
  <pageMargins left="0.41" right="0.31" top="0.74803149606299213" bottom="0.74803149606299213" header="0.31496062992125984" footer="0.31496062992125984"/>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1"/>
  <sheetViews>
    <sheetView workbookViewId="0"/>
  </sheetViews>
  <sheetFormatPr baseColWidth="10" defaultColWidth="11.42578125" defaultRowHeight="12.75" x14ac:dyDescent="0.2"/>
  <cols>
    <col min="1" max="1" width="32.7109375" customWidth="1"/>
    <col min="2" max="12" width="7.7109375" customWidth="1"/>
    <col min="13" max="17" width="6.7109375" customWidth="1"/>
    <col min="18" max="21" width="7.28515625" customWidth="1"/>
  </cols>
  <sheetData>
    <row r="1" spans="1:17" ht="15" x14ac:dyDescent="0.25">
      <c r="A1" s="94" t="s">
        <v>192</v>
      </c>
      <c r="B1" s="18"/>
      <c r="C1" s="19"/>
    </row>
    <row r="2" spans="1:17" x14ac:dyDescent="0.2">
      <c r="A2" s="58" t="s">
        <v>257</v>
      </c>
      <c r="B2" s="17">
        <v>2014</v>
      </c>
      <c r="C2" s="17">
        <v>2015</v>
      </c>
      <c r="D2" s="59">
        <v>2016</v>
      </c>
      <c r="E2" s="59">
        <v>2017</v>
      </c>
      <c r="F2" s="59">
        <v>2018</v>
      </c>
      <c r="G2" s="179">
        <v>2019</v>
      </c>
      <c r="H2" s="179">
        <v>2020</v>
      </c>
      <c r="I2" s="179">
        <v>2021</v>
      </c>
      <c r="J2" s="179">
        <v>2022</v>
      </c>
      <c r="K2" s="180">
        <v>2023</v>
      </c>
      <c r="L2" s="2" t="s">
        <v>12</v>
      </c>
      <c r="N2" s="167" t="s">
        <v>223</v>
      </c>
      <c r="O2" s="167"/>
      <c r="P2" s="167"/>
      <c r="Q2" s="167"/>
    </row>
    <row r="3" spans="1:17" s="6" customFormat="1" x14ac:dyDescent="0.2">
      <c r="A3" s="4" t="s">
        <v>193</v>
      </c>
      <c r="B3" s="8">
        <v>261</v>
      </c>
      <c r="C3" s="8">
        <v>264</v>
      </c>
      <c r="D3" s="8">
        <v>280</v>
      </c>
      <c r="E3" s="8">
        <v>291</v>
      </c>
      <c r="F3" s="8">
        <v>308</v>
      </c>
      <c r="G3" s="8">
        <v>360</v>
      </c>
      <c r="H3" s="8">
        <v>307</v>
      </c>
      <c r="I3" s="8">
        <v>334</v>
      </c>
      <c r="J3" s="178">
        <v>311</v>
      </c>
      <c r="K3" s="177">
        <v>173</v>
      </c>
      <c r="L3" s="57">
        <f>SUM(B3:K3)</f>
        <v>2889</v>
      </c>
      <c r="N3" s="168" t="s">
        <v>222</v>
      </c>
      <c r="O3" s="168"/>
      <c r="P3" s="168"/>
      <c r="Q3" s="168"/>
    </row>
    <row r="4" spans="1:17" x14ac:dyDescent="0.2">
      <c r="A4" s="1"/>
      <c r="B4" s="1"/>
      <c r="C4" s="1"/>
      <c r="D4" s="1"/>
      <c r="E4" s="1"/>
      <c r="F4" s="1"/>
      <c r="G4" s="1"/>
      <c r="H4" s="1"/>
      <c r="I4" s="1"/>
      <c r="J4" s="8"/>
      <c r="K4" s="166"/>
      <c r="L4" s="1"/>
      <c r="N4" s="181" t="s">
        <v>226</v>
      </c>
      <c r="O4" s="182"/>
      <c r="P4" s="182"/>
      <c r="Q4" s="182"/>
    </row>
    <row r="5" spans="1:17" x14ac:dyDescent="0.2">
      <c r="A5" s="1"/>
      <c r="B5" s="1"/>
      <c r="C5" s="1"/>
      <c r="D5" s="1"/>
      <c r="E5" s="1"/>
      <c r="F5" s="1"/>
      <c r="G5" s="1"/>
      <c r="H5" s="1"/>
      <c r="I5" s="1"/>
      <c r="J5" s="8"/>
      <c r="K5" s="166"/>
      <c r="L5" s="1"/>
      <c r="N5" s="183" t="s">
        <v>244</v>
      </c>
      <c r="O5" s="182"/>
      <c r="P5" s="182"/>
      <c r="Q5" s="182"/>
    </row>
    <row r="6" spans="1:17" x14ac:dyDescent="0.2">
      <c r="A6" s="58" t="s">
        <v>258</v>
      </c>
      <c r="B6" s="59">
        <v>2014</v>
      </c>
      <c r="C6" s="59">
        <v>2015</v>
      </c>
      <c r="D6" s="59">
        <v>2016</v>
      </c>
      <c r="E6" s="59">
        <v>2017</v>
      </c>
      <c r="F6" s="59">
        <v>2018</v>
      </c>
      <c r="G6" s="100">
        <v>2019</v>
      </c>
      <c r="H6" s="100">
        <v>2020</v>
      </c>
      <c r="I6" s="100">
        <v>2021</v>
      </c>
      <c r="J6" s="100">
        <v>2022</v>
      </c>
      <c r="K6" s="165">
        <v>2023</v>
      </c>
      <c r="L6" s="11" t="s">
        <v>12</v>
      </c>
      <c r="N6" s="184" t="s">
        <v>287</v>
      </c>
      <c r="O6" s="185"/>
      <c r="P6" s="185"/>
      <c r="Q6" s="185"/>
    </row>
    <row r="7" spans="1:17" s="6" customFormat="1" x14ac:dyDescent="0.2">
      <c r="A7" s="5" t="s">
        <v>194</v>
      </c>
      <c r="B7" s="60">
        <v>28</v>
      </c>
      <c r="C7" s="52">
        <v>38</v>
      </c>
      <c r="D7" s="52">
        <v>26</v>
      </c>
      <c r="E7" s="50">
        <v>28</v>
      </c>
      <c r="F7" s="50">
        <v>38</v>
      </c>
      <c r="G7" s="69">
        <v>44</v>
      </c>
      <c r="H7" s="105">
        <v>52</v>
      </c>
      <c r="I7" s="105">
        <v>54</v>
      </c>
      <c r="J7" s="135">
        <v>71</v>
      </c>
      <c r="K7" s="176">
        <v>48</v>
      </c>
      <c r="L7" s="1">
        <f>SUM(B7:K7)</f>
        <v>427</v>
      </c>
      <c r="N7" s="169" t="s">
        <v>525</v>
      </c>
      <c r="O7" s="138"/>
      <c r="P7" s="138"/>
      <c r="Q7" s="138"/>
    </row>
    <row r="8" spans="1:17" x14ac:dyDescent="0.2">
      <c r="A8" s="5" t="s">
        <v>195</v>
      </c>
      <c r="B8" s="61">
        <v>65</v>
      </c>
      <c r="C8" s="52">
        <v>54</v>
      </c>
      <c r="D8" s="52">
        <v>67</v>
      </c>
      <c r="E8" s="50">
        <v>81</v>
      </c>
      <c r="F8" s="50">
        <v>59</v>
      </c>
      <c r="G8" s="69">
        <v>52</v>
      </c>
      <c r="H8" s="105">
        <v>75</v>
      </c>
      <c r="I8" s="105">
        <v>90</v>
      </c>
      <c r="J8" s="135">
        <v>116</v>
      </c>
      <c r="K8" s="176">
        <v>61</v>
      </c>
      <c r="L8" s="1">
        <f t="shared" ref="L8:L11" si="0">SUM(B8:K8)</f>
        <v>720</v>
      </c>
    </row>
    <row r="9" spans="1:17" x14ac:dyDescent="0.2">
      <c r="A9" s="4" t="s">
        <v>196</v>
      </c>
      <c r="B9" s="60">
        <v>147</v>
      </c>
      <c r="C9" s="52">
        <v>160</v>
      </c>
      <c r="D9" s="52">
        <v>173</v>
      </c>
      <c r="E9" s="50">
        <v>162</v>
      </c>
      <c r="F9" s="50">
        <v>190</v>
      </c>
      <c r="G9" s="69">
        <v>243</v>
      </c>
      <c r="H9" s="105">
        <v>172</v>
      </c>
      <c r="I9" s="105">
        <v>182</v>
      </c>
      <c r="J9" s="135">
        <v>115</v>
      </c>
      <c r="K9" s="176">
        <v>56</v>
      </c>
      <c r="L9" s="1">
        <f t="shared" si="0"/>
        <v>1600</v>
      </c>
    </row>
    <row r="10" spans="1:17" x14ac:dyDescent="0.2">
      <c r="A10" s="43" t="s">
        <v>197</v>
      </c>
      <c r="B10" s="60">
        <v>21</v>
      </c>
      <c r="C10" s="52">
        <v>12</v>
      </c>
      <c r="D10" s="52">
        <v>14</v>
      </c>
      <c r="E10" s="50">
        <v>20</v>
      </c>
      <c r="F10" s="50">
        <v>21</v>
      </c>
      <c r="G10" s="69">
        <v>21</v>
      </c>
      <c r="H10" s="105">
        <v>8</v>
      </c>
      <c r="I10" s="105">
        <v>8</v>
      </c>
      <c r="J10" s="135">
        <v>9</v>
      </c>
      <c r="K10" s="176">
        <v>8</v>
      </c>
      <c r="L10" s="1">
        <f t="shared" si="0"/>
        <v>142</v>
      </c>
    </row>
    <row r="11" spans="1:17" x14ac:dyDescent="0.2">
      <c r="A11" s="4" t="s">
        <v>191</v>
      </c>
      <c r="B11" s="1">
        <f t="shared" ref="B11:K11" si="1">SUM(B7:B10)</f>
        <v>261</v>
      </c>
      <c r="C11" s="1">
        <f t="shared" si="1"/>
        <v>264</v>
      </c>
      <c r="D11" s="1">
        <f t="shared" si="1"/>
        <v>280</v>
      </c>
      <c r="E11" s="1">
        <f t="shared" si="1"/>
        <v>291</v>
      </c>
      <c r="F11" s="1">
        <f t="shared" si="1"/>
        <v>308</v>
      </c>
      <c r="G11" s="1">
        <f t="shared" si="1"/>
        <v>360</v>
      </c>
      <c r="H11" s="1">
        <f t="shared" si="1"/>
        <v>307</v>
      </c>
      <c r="I11" s="1">
        <f t="shared" si="1"/>
        <v>334</v>
      </c>
      <c r="J11" s="8">
        <f t="shared" si="1"/>
        <v>311</v>
      </c>
      <c r="K11" s="57">
        <f t="shared" si="1"/>
        <v>173</v>
      </c>
      <c r="L11" s="1">
        <f t="shared" si="0"/>
        <v>2889</v>
      </c>
    </row>
    <row r="12" spans="1:17" x14ac:dyDescent="0.2">
      <c r="A12" s="54"/>
    </row>
    <row r="13" spans="1:17" x14ac:dyDescent="0.2">
      <c r="A13" s="10"/>
      <c r="I13" s="164"/>
      <c r="J13" s="164"/>
      <c r="K13" s="175"/>
    </row>
    <row r="14" spans="1:17" x14ac:dyDescent="0.2">
      <c r="A14" s="82" t="s">
        <v>247</v>
      </c>
      <c r="I14" s="164"/>
      <c r="J14" s="164"/>
      <c r="K14" s="175"/>
    </row>
    <row r="15" spans="1:17" x14ac:dyDescent="0.2">
      <c r="A15" s="15">
        <v>2014</v>
      </c>
      <c r="B15" s="14">
        <f>B11</f>
        <v>261</v>
      </c>
      <c r="H15" s="164"/>
      <c r="I15" s="164"/>
      <c r="J15" s="164"/>
      <c r="K15" s="175"/>
      <c r="M15" s="7"/>
      <c r="N15" s="7"/>
    </row>
    <row r="16" spans="1:17" x14ac:dyDescent="0.2">
      <c r="A16" s="15">
        <v>2015</v>
      </c>
      <c r="B16" s="14">
        <v>264</v>
      </c>
      <c r="H16" s="164"/>
      <c r="I16" s="164"/>
      <c r="J16" s="164"/>
      <c r="K16" s="175"/>
      <c r="L16" s="7"/>
      <c r="M16" s="7"/>
      <c r="N16" s="7"/>
      <c r="O16" s="7"/>
      <c r="P16" s="7"/>
    </row>
    <row r="17" spans="1:28" x14ac:dyDescent="0.2">
      <c r="A17" s="15">
        <v>2016</v>
      </c>
      <c r="B17" s="14">
        <f>D11</f>
        <v>280</v>
      </c>
      <c r="M17" s="7"/>
      <c r="N17" s="7"/>
    </row>
    <row r="18" spans="1:28" x14ac:dyDescent="0.2">
      <c r="A18" s="15">
        <v>2017</v>
      </c>
      <c r="B18" s="14">
        <f>E11</f>
        <v>291</v>
      </c>
      <c r="M18" s="7"/>
      <c r="N18" s="7"/>
    </row>
    <row r="19" spans="1:28" x14ac:dyDescent="0.2">
      <c r="A19" s="15">
        <v>2018</v>
      </c>
      <c r="B19" s="14">
        <f>F11</f>
        <v>308</v>
      </c>
      <c r="F19" s="20"/>
      <c r="G19" s="20"/>
      <c r="H19" s="20"/>
      <c r="I19" s="20"/>
      <c r="J19" s="20"/>
      <c r="K19" s="20"/>
      <c r="L19" s="20"/>
      <c r="M19" s="20"/>
      <c r="N19" s="20"/>
      <c r="O19" s="20"/>
      <c r="P19" s="20"/>
    </row>
    <row r="20" spans="1:28" x14ac:dyDescent="0.2">
      <c r="A20" s="101">
        <v>2019</v>
      </c>
      <c r="B20" s="14">
        <f>G11</f>
        <v>360</v>
      </c>
      <c r="F20" s="20"/>
      <c r="G20" s="20"/>
      <c r="H20" s="20"/>
      <c r="I20" s="20"/>
      <c r="J20" s="20"/>
      <c r="K20" s="20"/>
      <c r="L20" s="20"/>
      <c r="M20" s="20"/>
      <c r="N20" s="20"/>
      <c r="O20" s="20"/>
      <c r="P20" s="20"/>
    </row>
    <row r="21" spans="1:28" x14ac:dyDescent="0.2">
      <c r="A21" s="101">
        <v>2020</v>
      </c>
      <c r="B21" s="14">
        <f>H11</f>
        <v>307</v>
      </c>
      <c r="F21" s="20"/>
      <c r="G21" s="20"/>
      <c r="H21" s="20"/>
      <c r="I21" s="20"/>
      <c r="J21" s="20"/>
      <c r="K21" s="20"/>
      <c r="L21" s="20"/>
      <c r="M21" s="20"/>
      <c r="N21" s="20"/>
      <c r="O21" s="20"/>
      <c r="P21" s="20"/>
    </row>
    <row r="22" spans="1:28" x14ac:dyDescent="0.2">
      <c r="A22" s="101">
        <v>2021</v>
      </c>
      <c r="B22" s="14">
        <v>334</v>
      </c>
      <c r="F22" s="20"/>
      <c r="G22" s="20"/>
      <c r="H22" s="20"/>
      <c r="I22" s="20"/>
      <c r="J22" s="20"/>
      <c r="K22" s="20"/>
      <c r="L22" s="20"/>
      <c r="M22" s="20"/>
      <c r="N22" s="20"/>
      <c r="O22" s="20"/>
      <c r="P22" s="20"/>
    </row>
    <row r="23" spans="1:28" x14ac:dyDescent="0.2">
      <c r="A23" s="101">
        <v>2022</v>
      </c>
      <c r="B23" s="16">
        <v>311</v>
      </c>
      <c r="F23" s="20"/>
      <c r="G23" s="20"/>
      <c r="H23" s="20"/>
      <c r="I23" s="20"/>
      <c r="J23" s="20"/>
      <c r="K23" s="20"/>
      <c r="L23" s="20"/>
      <c r="M23" s="20"/>
      <c r="N23" s="20"/>
      <c r="O23" s="20"/>
      <c r="P23" s="20"/>
    </row>
    <row r="24" spans="1:28" x14ac:dyDescent="0.2">
      <c r="A24" s="170">
        <v>2023</v>
      </c>
      <c r="B24" s="171">
        <v>173</v>
      </c>
      <c r="F24" s="20"/>
      <c r="G24" s="20"/>
      <c r="H24" s="20"/>
      <c r="I24" s="20"/>
      <c r="J24" s="20"/>
      <c r="K24" s="20"/>
      <c r="L24" s="20"/>
      <c r="M24" s="20"/>
      <c r="N24" s="20"/>
      <c r="O24" s="20"/>
      <c r="P24" s="20"/>
    </row>
    <row r="25" spans="1:28" x14ac:dyDescent="0.2">
      <c r="A25" s="23" t="s">
        <v>198</v>
      </c>
      <c r="B25" s="114">
        <f>SUM(B15:B24)</f>
        <v>2889</v>
      </c>
      <c r="AB25" t="s">
        <v>7</v>
      </c>
    </row>
    <row r="26" spans="1:28" x14ac:dyDescent="0.2">
      <c r="A26" s="23"/>
      <c r="B26" s="114"/>
    </row>
    <row r="27" spans="1:28" x14ac:dyDescent="0.2">
      <c r="A27" s="23"/>
      <c r="B27" s="114"/>
    </row>
    <row r="28" spans="1:28" x14ac:dyDescent="0.2">
      <c r="A28" s="15"/>
      <c r="B28" s="14"/>
    </row>
    <row r="30" spans="1:28" x14ac:dyDescent="0.2">
      <c r="A30" s="83" t="s">
        <v>248</v>
      </c>
      <c r="B30" s="43" t="s">
        <v>197</v>
      </c>
      <c r="C30" s="4" t="s">
        <v>196</v>
      </c>
      <c r="D30" s="5" t="s">
        <v>195</v>
      </c>
      <c r="E30" s="5" t="s">
        <v>194</v>
      </c>
    </row>
    <row r="31" spans="1:28" x14ac:dyDescent="0.2">
      <c r="A31" s="15">
        <v>2014</v>
      </c>
      <c r="B31" s="53">
        <v>21</v>
      </c>
      <c r="C31" s="53">
        <v>147</v>
      </c>
      <c r="D31" s="53">
        <v>65</v>
      </c>
      <c r="E31" s="53">
        <v>28</v>
      </c>
    </row>
    <row r="32" spans="1:28" x14ac:dyDescent="0.2">
      <c r="A32" s="15">
        <v>2015</v>
      </c>
      <c r="B32" s="51">
        <v>12</v>
      </c>
      <c r="C32" s="51">
        <v>160</v>
      </c>
      <c r="D32" s="51">
        <v>54</v>
      </c>
      <c r="E32" s="51">
        <v>38</v>
      </c>
    </row>
    <row r="33" spans="1:5" x14ac:dyDescent="0.2">
      <c r="A33" s="15">
        <v>2016</v>
      </c>
      <c r="B33" s="51">
        <v>14</v>
      </c>
      <c r="C33" s="51">
        <v>173</v>
      </c>
      <c r="D33" s="51">
        <v>67</v>
      </c>
      <c r="E33" s="51">
        <v>26</v>
      </c>
    </row>
    <row r="34" spans="1:5" x14ac:dyDescent="0.2">
      <c r="A34" s="15">
        <v>2017</v>
      </c>
      <c r="B34" s="74">
        <v>20</v>
      </c>
      <c r="C34" s="74">
        <v>162</v>
      </c>
      <c r="D34" s="74">
        <v>81</v>
      </c>
      <c r="E34" s="74">
        <v>28</v>
      </c>
    </row>
    <row r="35" spans="1:5" x14ac:dyDescent="0.2">
      <c r="A35" s="62">
        <v>2018</v>
      </c>
      <c r="B35" s="74">
        <v>21</v>
      </c>
      <c r="C35" s="74">
        <v>190</v>
      </c>
      <c r="D35" s="74">
        <v>59</v>
      </c>
      <c r="E35" s="74">
        <v>38</v>
      </c>
    </row>
    <row r="36" spans="1:5" x14ac:dyDescent="0.2">
      <c r="A36" s="101">
        <v>2019</v>
      </c>
      <c r="B36" s="172">
        <v>21</v>
      </c>
      <c r="C36" s="172">
        <v>243</v>
      </c>
      <c r="D36" s="172">
        <v>52</v>
      </c>
      <c r="E36" s="172">
        <v>44</v>
      </c>
    </row>
    <row r="37" spans="1:5" x14ac:dyDescent="0.2">
      <c r="A37" s="101">
        <v>2020</v>
      </c>
      <c r="B37" s="173">
        <v>8</v>
      </c>
      <c r="C37" s="173">
        <v>172</v>
      </c>
      <c r="D37" s="173">
        <v>75</v>
      </c>
      <c r="E37" s="173">
        <v>52</v>
      </c>
    </row>
    <row r="38" spans="1:5" x14ac:dyDescent="0.2">
      <c r="A38" s="101">
        <v>2021</v>
      </c>
      <c r="B38" s="173">
        <v>8</v>
      </c>
      <c r="C38" s="173">
        <v>182</v>
      </c>
      <c r="D38" s="173">
        <v>90</v>
      </c>
      <c r="E38" s="173">
        <v>54</v>
      </c>
    </row>
    <row r="39" spans="1:5" x14ac:dyDescent="0.2">
      <c r="A39" s="101">
        <v>2022</v>
      </c>
      <c r="B39" s="173">
        <v>9</v>
      </c>
      <c r="C39" s="173">
        <v>115</v>
      </c>
      <c r="D39" s="173">
        <v>116</v>
      </c>
      <c r="E39" s="173">
        <v>71</v>
      </c>
    </row>
    <row r="40" spans="1:5" x14ac:dyDescent="0.2">
      <c r="A40" s="170">
        <v>2023</v>
      </c>
      <c r="B40" s="174">
        <v>8</v>
      </c>
      <c r="C40" s="174">
        <v>56</v>
      </c>
      <c r="D40" s="174">
        <v>61</v>
      </c>
      <c r="E40" s="174">
        <v>48</v>
      </c>
    </row>
    <row r="41" spans="1:5" x14ac:dyDescent="0.2">
      <c r="A41" s="40" t="s">
        <v>216</v>
      </c>
      <c r="B41" s="41">
        <f>SUM(B31:B40)</f>
        <v>142</v>
      </c>
      <c r="C41" s="41">
        <f>SUM(C31:C40)</f>
        <v>1600</v>
      </c>
      <c r="D41" s="41">
        <f>SUM(D31:D40)</f>
        <v>720</v>
      </c>
      <c r="E41" s="41">
        <f>SUM(E31:E40)</f>
        <v>427</v>
      </c>
    </row>
    <row r="43" spans="1:5" x14ac:dyDescent="0.2">
      <c r="A43" s="39" t="s">
        <v>217</v>
      </c>
      <c r="B43" s="42">
        <f>SUM(B41:E41)</f>
        <v>2889</v>
      </c>
    </row>
    <row r="44" spans="1:5" x14ac:dyDescent="0.2">
      <c r="B44" s="42"/>
    </row>
    <row r="45" spans="1:5" x14ac:dyDescent="0.2">
      <c r="A45" s="10"/>
    </row>
    <row r="46" spans="1:5" x14ac:dyDescent="0.2">
      <c r="A46" s="10"/>
    </row>
    <row r="47" spans="1:5" x14ac:dyDescent="0.2">
      <c r="A47" s="84" t="s">
        <v>701</v>
      </c>
      <c r="B47" s="4" t="s">
        <v>197</v>
      </c>
      <c r="C47" s="4" t="s">
        <v>196</v>
      </c>
      <c r="D47" s="5" t="s">
        <v>195</v>
      </c>
      <c r="E47" s="5" t="s">
        <v>194</v>
      </c>
    </row>
    <row r="48" spans="1:5" x14ac:dyDescent="0.2">
      <c r="B48">
        <f>B41</f>
        <v>142</v>
      </c>
      <c r="C48">
        <f>C41</f>
        <v>1600</v>
      </c>
      <c r="D48">
        <f>D41</f>
        <v>720</v>
      </c>
      <c r="E48">
        <f>E41</f>
        <v>427</v>
      </c>
    </row>
    <row r="49" spans="1:5" x14ac:dyDescent="0.2">
      <c r="A49" s="10"/>
    </row>
    <row r="50" spans="1:5" x14ac:dyDescent="0.2">
      <c r="A50" s="10"/>
    </row>
    <row r="51" spans="1:5" x14ac:dyDescent="0.2">
      <c r="A51" s="10"/>
    </row>
    <row r="52" spans="1:5" ht="15" x14ac:dyDescent="0.25">
      <c r="A52" s="84" t="s">
        <v>702</v>
      </c>
      <c r="B52" s="4" t="s">
        <v>197</v>
      </c>
      <c r="C52" s="4" t="s">
        <v>196</v>
      </c>
      <c r="D52" s="5" t="s">
        <v>195</v>
      </c>
      <c r="E52" s="5" t="s">
        <v>194</v>
      </c>
    </row>
    <row r="53" spans="1:5" x14ac:dyDescent="0.2">
      <c r="A53" s="24"/>
      <c r="B53" s="25">
        <f>B48/B43*100</f>
        <v>4.9151955694011766</v>
      </c>
      <c r="C53" s="25">
        <f>C48/B43*100</f>
        <v>55.38248528902735</v>
      </c>
      <c r="D53" s="25">
        <f>D48/B43*100</f>
        <v>24.922118380062305</v>
      </c>
      <c r="E53" s="25">
        <f>E48/B43*100</f>
        <v>14.780200761509175</v>
      </c>
    </row>
    <row r="54" spans="1:5" x14ac:dyDescent="0.2">
      <c r="A54" s="10"/>
    </row>
    <row r="55" spans="1:5" x14ac:dyDescent="0.2">
      <c r="A55" s="10"/>
    </row>
    <row r="56" spans="1:5" x14ac:dyDescent="0.2">
      <c r="A56" s="10"/>
    </row>
    <row r="57" spans="1:5" x14ac:dyDescent="0.2">
      <c r="A57" s="10"/>
    </row>
    <row r="58" spans="1:5" x14ac:dyDescent="0.2">
      <c r="A58" s="10"/>
    </row>
    <row r="59" spans="1:5" x14ac:dyDescent="0.2">
      <c r="A59" s="10"/>
    </row>
    <row r="60" spans="1:5" x14ac:dyDescent="0.2">
      <c r="A60" s="10"/>
    </row>
    <row r="61" spans="1:5" x14ac:dyDescent="0.2">
      <c r="A61" s="10"/>
    </row>
    <row r="62" spans="1:5" x14ac:dyDescent="0.2">
      <c r="A62" s="84" t="s">
        <v>526</v>
      </c>
      <c r="B62" s="43" t="s">
        <v>197</v>
      </c>
      <c r="C62" s="4" t="s">
        <v>196</v>
      </c>
      <c r="D62" s="5" t="s">
        <v>195</v>
      </c>
      <c r="E62" s="5" t="s">
        <v>194</v>
      </c>
    </row>
    <row r="63" spans="1:5" x14ac:dyDescent="0.2">
      <c r="A63" s="170">
        <v>2023</v>
      </c>
      <c r="B63" s="174">
        <v>8</v>
      </c>
      <c r="C63" s="174">
        <v>56</v>
      </c>
      <c r="D63" s="174">
        <v>61</v>
      </c>
      <c r="E63" s="174">
        <v>48</v>
      </c>
    </row>
    <row r="65" spans="1:1" x14ac:dyDescent="0.2">
      <c r="A65" s="10"/>
    </row>
    <row r="66" spans="1:1" x14ac:dyDescent="0.2">
      <c r="A66" s="10"/>
    </row>
    <row r="67" spans="1:1" x14ac:dyDescent="0.2">
      <c r="A67" s="10"/>
    </row>
    <row r="68" spans="1:1" x14ac:dyDescent="0.2">
      <c r="A68" s="10"/>
    </row>
    <row r="71" spans="1:1" x14ac:dyDescent="0.2">
      <c r="A71" s="10"/>
    </row>
    <row r="72" spans="1:1" x14ac:dyDescent="0.2">
      <c r="A72" s="10"/>
    </row>
    <row r="73" spans="1:1" x14ac:dyDescent="0.2">
      <c r="A73" s="10"/>
    </row>
    <row r="74" spans="1:1" x14ac:dyDescent="0.2">
      <c r="A74" s="10"/>
    </row>
    <row r="75" spans="1:1" x14ac:dyDescent="0.2">
      <c r="A75" s="10"/>
    </row>
    <row r="76" spans="1:1" x14ac:dyDescent="0.2">
      <c r="A76" s="10"/>
    </row>
    <row r="77" spans="1:1" x14ac:dyDescent="0.2">
      <c r="A77" s="10"/>
    </row>
    <row r="78" spans="1:1" x14ac:dyDescent="0.2">
      <c r="A78" s="10"/>
    </row>
    <row r="79" spans="1:1" ht="12.75" customHeight="1" x14ac:dyDescent="0.2">
      <c r="A79" s="10"/>
    </row>
    <row r="80" spans="1:1" x14ac:dyDescent="0.2">
      <c r="A80" s="10"/>
    </row>
    <row r="81" spans="1:1" x14ac:dyDescent="0.2">
      <c r="A81" s="10"/>
    </row>
    <row r="82" spans="1:1" x14ac:dyDescent="0.2">
      <c r="A82" s="10"/>
    </row>
    <row r="83" spans="1:1" x14ac:dyDescent="0.2">
      <c r="A83" s="10"/>
    </row>
    <row r="84" spans="1:1" x14ac:dyDescent="0.2">
      <c r="A84" s="10"/>
    </row>
    <row r="85" spans="1:1" x14ac:dyDescent="0.2">
      <c r="A85" s="10"/>
    </row>
    <row r="86" spans="1:1" x14ac:dyDescent="0.2">
      <c r="A86" s="10"/>
    </row>
    <row r="87" spans="1:1" x14ac:dyDescent="0.2">
      <c r="A87" s="10"/>
    </row>
    <row r="88" spans="1:1" x14ac:dyDescent="0.2">
      <c r="A88" s="10"/>
    </row>
    <row r="89" spans="1:1" x14ac:dyDescent="0.2">
      <c r="A89" s="10"/>
    </row>
    <row r="90" spans="1:1" x14ac:dyDescent="0.2">
      <c r="A90" s="10"/>
    </row>
    <row r="91" spans="1:1" x14ac:dyDescent="0.2">
      <c r="A91" s="10"/>
    </row>
    <row r="92" spans="1:1" x14ac:dyDescent="0.2">
      <c r="A92" s="10"/>
    </row>
    <row r="93" spans="1:1" x14ac:dyDescent="0.2">
      <c r="A93" s="10"/>
    </row>
    <row r="94" spans="1:1" x14ac:dyDescent="0.2">
      <c r="A94" s="10"/>
    </row>
    <row r="95" spans="1:1" x14ac:dyDescent="0.2">
      <c r="A95" s="10"/>
    </row>
    <row r="96" spans="1:1" x14ac:dyDescent="0.2">
      <c r="A96" s="10"/>
    </row>
    <row r="97" spans="1:1" x14ac:dyDescent="0.2">
      <c r="A97" s="10"/>
    </row>
    <row r="98" spans="1:1" x14ac:dyDescent="0.2">
      <c r="A98" s="10"/>
    </row>
    <row r="99" spans="1:1" x14ac:dyDescent="0.2">
      <c r="A99" s="10"/>
    </row>
    <row r="100" spans="1:1" x14ac:dyDescent="0.2">
      <c r="A100" s="10"/>
    </row>
    <row r="101" spans="1:1" x14ac:dyDescent="0.2">
      <c r="A101" s="10"/>
    </row>
    <row r="102" spans="1:1" x14ac:dyDescent="0.2">
      <c r="A102" s="10"/>
    </row>
    <row r="103" spans="1:1" x14ac:dyDescent="0.2">
      <c r="A103" s="10"/>
    </row>
    <row r="104" spans="1:1" x14ac:dyDescent="0.2">
      <c r="A104" s="10"/>
    </row>
    <row r="105" spans="1:1" x14ac:dyDescent="0.2">
      <c r="A105" s="10"/>
    </row>
    <row r="106" spans="1:1" x14ac:dyDescent="0.2">
      <c r="A106" s="10"/>
    </row>
    <row r="107" spans="1:1" x14ac:dyDescent="0.2">
      <c r="A107" s="10"/>
    </row>
    <row r="108" spans="1:1" x14ac:dyDescent="0.2">
      <c r="A108" s="10"/>
    </row>
    <row r="109" spans="1:1" x14ac:dyDescent="0.2">
      <c r="A109" s="10"/>
    </row>
    <row r="110" spans="1:1" x14ac:dyDescent="0.2">
      <c r="A110" s="10"/>
    </row>
    <row r="111" spans="1:1" x14ac:dyDescent="0.2">
      <c r="A111" s="10"/>
    </row>
    <row r="112" spans="1:1" x14ac:dyDescent="0.2">
      <c r="A112" s="10"/>
    </row>
    <row r="113" spans="1:1" x14ac:dyDescent="0.2">
      <c r="A113" s="10"/>
    </row>
    <row r="114" spans="1:1" x14ac:dyDescent="0.2">
      <c r="A114" s="10"/>
    </row>
    <row r="115" spans="1:1" x14ac:dyDescent="0.2">
      <c r="A115" s="10"/>
    </row>
    <row r="116" spans="1:1" x14ac:dyDescent="0.2">
      <c r="A116" s="10"/>
    </row>
    <row r="117" spans="1:1" x14ac:dyDescent="0.2">
      <c r="A117" s="10"/>
    </row>
    <row r="118" spans="1:1" x14ac:dyDescent="0.2">
      <c r="A118" s="10"/>
    </row>
    <row r="119" spans="1:1" x14ac:dyDescent="0.2">
      <c r="A119" s="10"/>
    </row>
    <row r="120" spans="1:1" x14ac:dyDescent="0.2">
      <c r="A120" s="10"/>
    </row>
    <row r="121" spans="1:1" x14ac:dyDescent="0.2">
      <c r="A121" s="10"/>
    </row>
    <row r="122" spans="1:1" x14ac:dyDescent="0.2">
      <c r="A122" s="10"/>
    </row>
    <row r="123" spans="1:1" x14ac:dyDescent="0.2">
      <c r="A123" s="10"/>
    </row>
    <row r="124" spans="1:1" x14ac:dyDescent="0.2">
      <c r="A124" s="10"/>
    </row>
    <row r="125" spans="1:1" x14ac:dyDescent="0.2">
      <c r="A125" s="10"/>
    </row>
    <row r="126" spans="1:1" x14ac:dyDescent="0.2">
      <c r="A126" s="10"/>
    </row>
    <row r="127" spans="1:1" x14ac:dyDescent="0.2">
      <c r="A127" s="10"/>
    </row>
    <row r="128" spans="1:1" x14ac:dyDescent="0.2">
      <c r="A128" s="10"/>
    </row>
    <row r="129" spans="1:1" x14ac:dyDescent="0.2">
      <c r="A129" s="10"/>
    </row>
    <row r="130" spans="1:1" x14ac:dyDescent="0.2">
      <c r="A130" s="10"/>
    </row>
    <row r="131" spans="1:1" x14ac:dyDescent="0.2">
      <c r="A131" s="10"/>
    </row>
    <row r="132" spans="1:1" x14ac:dyDescent="0.2">
      <c r="A132" s="10"/>
    </row>
    <row r="133" spans="1:1" x14ac:dyDescent="0.2">
      <c r="A133" s="10"/>
    </row>
    <row r="134" spans="1:1" x14ac:dyDescent="0.2">
      <c r="A134" s="10"/>
    </row>
    <row r="135" spans="1:1" x14ac:dyDescent="0.2">
      <c r="A135" s="10"/>
    </row>
    <row r="136" spans="1:1" x14ac:dyDescent="0.2">
      <c r="A136" s="10"/>
    </row>
    <row r="137" spans="1:1" x14ac:dyDescent="0.2">
      <c r="A137" s="10"/>
    </row>
    <row r="138" spans="1:1" x14ac:dyDescent="0.2">
      <c r="A138" s="10"/>
    </row>
    <row r="139" spans="1:1" x14ac:dyDescent="0.2">
      <c r="A139" s="10"/>
    </row>
    <row r="140" spans="1:1" x14ac:dyDescent="0.2">
      <c r="A140" s="10"/>
    </row>
    <row r="141" spans="1:1" x14ac:dyDescent="0.2">
      <c r="A141" s="10"/>
    </row>
    <row r="142" spans="1:1" x14ac:dyDescent="0.2">
      <c r="A142" s="10"/>
    </row>
    <row r="143" spans="1:1" x14ac:dyDescent="0.2">
      <c r="A143" s="10"/>
    </row>
    <row r="144" spans="1:1" x14ac:dyDescent="0.2">
      <c r="A144" s="10"/>
    </row>
    <row r="145" spans="1:1" x14ac:dyDescent="0.2">
      <c r="A145" s="10"/>
    </row>
    <row r="146" spans="1:1" x14ac:dyDescent="0.2">
      <c r="A146" s="10"/>
    </row>
    <row r="147" spans="1:1" x14ac:dyDescent="0.2">
      <c r="A147" s="10"/>
    </row>
    <row r="148" spans="1:1" x14ac:dyDescent="0.2">
      <c r="A148" s="10"/>
    </row>
    <row r="149" spans="1:1" x14ac:dyDescent="0.2">
      <c r="A149" s="10"/>
    </row>
    <row r="150" spans="1:1" x14ac:dyDescent="0.2">
      <c r="A150" s="10"/>
    </row>
    <row r="151" spans="1:1" x14ac:dyDescent="0.2">
      <c r="A151" s="10"/>
    </row>
    <row r="152" spans="1:1" x14ac:dyDescent="0.2">
      <c r="A152" s="10"/>
    </row>
    <row r="153" spans="1:1" x14ac:dyDescent="0.2">
      <c r="A153" s="10"/>
    </row>
    <row r="154" spans="1:1" x14ac:dyDescent="0.2">
      <c r="A154" s="10"/>
    </row>
    <row r="155" spans="1:1" x14ac:dyDescent="0.2">
      <c r="A155" s="10"/>
    </row>
    <row r="156" spans="1:1" x14ac:dyDescent="0.2">
      <c r="A156" s="10"/>
    </row>
    <row r="157" spans="1:1" x14ac:dyDescent="0.2">
      <c r="A157" s="10"/>
    </row>
    <row r="158" spans="1:1" x14ac:dyDescent="0.2">
      <c r="A158" s="10"/>
    </row>
    <row r="159" spans="1:1" x14ac:dyDescent="0.2">
      <c r="A159" s="10"/>
    </row>
    <row r="160" spans="1:1" x14ac:dyDescent="0.2">
      <c r="A160" s="10"/>
    </row>
    <row r="161" spans="1:1" x14ac:dyDescent="0.2">
      <c r="A161" s="10"/>
    </row>
    <row r="162" spans="1:1" x14ac:dyDescent="0.2">
      <c r="A162" s="10"/>
    </row>
    <row r="163" spans="1:1" x14ac:dyDescent="0.2">
      <c r="A163" s="10"/>
    </row>
    <row r="164" spans="1:1" x14ac:dyDescent="0.2">
      <c r="A164" s="10"/>
    </row>
    <row r="165" spans="1:1" x14ac:dyDescent="0.2">
      <c r="A165" s="10"/>
    </row>
    <row r="166" spans="1:1" x14ac:dyDescent="0.2">
      <c r="A166" s="10"/>
    </row>
    <row r="167" spans="1:1" x14ac:dyDescent="0.2">
      <c r="A167" s="10"/>
    </row>
    <row r="168" spans="1:1" x14ac:dyDescent="0.2">
      <c r="A168" s="10"/>
    </row>
    <row r="169" spans="1:1" x14ac:dyDescent="0.2">
      <c r="A169" s="10"/>
    </row>
    <row r="170" spans="1:1" x14ac:dyDescent="0.2">
      <c r="A170" s="10"/>
    </row>
    <row r="171" spans="1:1" x14ac:dyDescent="0.2">
      <c r="A171" s="10"/>
    </row>
    <row r="172" spans="1:1" x14ac:dyDescent="0.2">
      <c r="A172" s="10"/>
    </row>
    <row r="173" spans="1:1" x14ac:dyDescent="0.2">
      <c r="A173" s="10"/>
    </row>
    <row r="174" spans="1:1" x14ac:dyDescent="0.2">
      <c r="A174" s="10"/>
    </row>
    <row r="175" spans="1:1" x14ac:dyDescent="0.2">
      <c r="A175" s="10"/>
    </row>
    <row r="176" spans="1:1" x14ac:dyDescent="0.2">
      <c r="A176" s="10"/>
    </row>
    <row r="177" spans="1:1" x14ac:dyDescent="0.2">
      <c r="A177" s="10"/>
    </row>
    <row r="178" spans="1:1" x14ac:dyDescent="0.2">
      <c r="A178" s="10"/>
    </row>
    <row r="179" spans="1:1" x14ac:dyDescent="0.2">
      <c r="A179" s="10"/>
    </row>
    <row r="180" spans="1:1" x14ac:dyDescent="0.2">
      <c r="A180" s="10"/>
    </row>
    <row r="181" spans="1:1" x14ac:dyDescent="0.2">
      <c r="A181" s="10"/>
    </row>
    <row r="182" spans="1:1" x14ac:dyDescent="0.2">
      <c r="A182" s="10"/>
    </row>
    <row r="183" spans="1:1" x14ac:dyDescent="0.2">
      <c r="A183" s="10"/>
    </row>
    <row r="184" spans="1:1" x14ac:dyDescent="0.2">
      <c r="A184" s="10"/>
    </row>
    <row r="185" spans="1:1" x14ac:dyDescent="0.2">
      <c r="A185" s="10"/>
    </row>
    <row r="186" spans="1:1" x14ac:dyDescent="0.2">
      <c r="A186" s="10"/>
    </row>
    <row r="187" spans="1:1" x14ac:dyDescent="0.2">
      <c r="A187" s="10"/>
    </row>
    <row r="188" spans="1:1" x14ac:dyDescent="0.2">
      <c r="A188" s="10"/>
    </row>
    <row r="189" spans="1:1" x14ac:dyDescent="0.2">
      <c r="A189" s="10"/>
    </row>
    <row r="190" spans="1:1" x14ac:dyDescent="0.2">
      <c r="A190" s="10"/>
    </row>
    <row r="191" spans="1:1" x14ac:dyDescent="0.2">
      <c r="A191" s="10"/>
    </row>
    <row r="192" spans="1:1" x14ac:dyDescent="0.2">
      <c r="A192" s="10"/>
    </row>
    <row r="193" spans="1:1" x14ac:dyDescent="0.2">
      <c r="A193" s="10"/>
    </row>
    <row r="194" spans="1:1" x14ac:dyDescent="0.2">
      <c r="A194" s="10"/>
    </row>
    <row r="195" spans="1:1" x14ac:dyDescent="0.2">
      <c r="A195" s="10"/>
    </row>
    <row r="196" spans="1:1" x14ac:dyDescent="0.2">
      <c r="A196" s="10"/>
    </row>
    <row r="197" spans="1:1" x14ac:dyDescent="0.2">
      <c r="A197" s="10"/>
    </row>
    <row r="198" spans="1:1" x14ac:dyDescent="0.2">
      <c r="A198" s="10"/>
    </row>
    <row r="199" spans="1:1" x14ac:dyDescent="0.2">
      <c r="A199" s="10"/>
    </row>
    <row r="200" spans="1:1" x14ac:dyDescent="0.2">
      <c r="A200" s="10"/>
    </row>
    <row r="201" spans="1:1" x14ac:dyDescent="0.2">
      <c r="A201" s="10"/>
    </row>
    <row r="202" spans="1:1" x14ac:dyDescent="0.2">
      <c r="A202" s="10"/>
    </row>
    <row r="203" spans="1:1" x14ac:dyDescent="0.2">
      <c r="A203" s="10"/>
    </row>
    <row r="204" spans="1:1" x14ac:dyDescent="0.2">
      <c r="A204" s="10"/>
    </row>
    <row r="205" spans="1:1" x14ac:dyDescent="0.2">
      <c r="A205" s="10"/>
    </row>
    <row r="206" spans="1:1" x14ac:dyDescent="0.2">
      <c r="A206" s="10"/>
    </row>
    <row r="207" spans="1:1" x14ac:dyDescent="0.2">
      <c r="A207" s="10"/>
    </row>
    <row r="208" spans="1:1" x14ac:dyDescent="0.2">
      <c r="A208" s="10"/>
    </row>
    <row r="209" spans="1:1" x14ac:dyDescent="0.2">
      <c r="A209" s="10"/>
    </row>
    <row r="210" spans="1:1" x14ac:dyDescent="0.2">
      <c r="A210" s="10"/>
    </row>
    <row r="211" spans="1:1" x14ac:dyDescent="0.2">
      <c r="A211" s="10"/>
    </row>
    <row r="212" spans="1:1" x14ac:dyDescent="0.2">
      <c r="A212" s="10"/>
    </row>
    <row r="213" spans="1:1" x14ac:dyDescent="0.2">
      <c r="A213" s="10"/>
    </row>
    <row r="214" spans="1:1" x14ac:dyDescent="0.2">
      <c r="A214" s="10"/>
    </row>
    <row r="215" spans="1:1" x14ac:dyDescent="0.2">
      <c r="A215" s="10"/>
    </row>
    <row r="216" spans="1:1" x14ac:dyDescent="0.2">
      <c r="A216" s="10"/>
    </row>
    <row r="217" spans="1:1" x14ac:dyDescent="0.2">
      <c r="A217" s="10"/>
    </row>
    <row r="218" spans="1:1" x14ac:dyDescent="0.2">
      <c r="A218" s="10"/>
    </row>
    <row r="219" spans="1:1" x14ac:dyDescent="0.2">
      <c r="A219" s="10"/>
    </row>
    <row r="220" spans="1:1" x14ac:dyDescent="0.2">
      <c r="A220" s="10"/>
    </row>
    <row r="221" spans="1:1" x14ac:dyDescent="0.2">
      <c r="A221" s="10"/>
    </row>
    <row r="222" spans="1:1" x14ac:dyDescent="0.2">
      <c r="A222" s="10"/>
    </row>
    <row r="223" spans="1:1" x14ac:dyDescent="0.2">
      <c r="A223" s="10"/>
    </row>
    <row r="224" spans="1:1" x14ac:dyDescent="0.2">
      <c r="A224" s="10"/>
    </row>
    <row r="225" spans="1:1" x14ac:dyDescent="0.2">
      <c r="A225" s="10"/>
    </row>
    <row r="226" spans="1:1" x14ac:dyDescent="0.2">
      <c r="A226" s="10"/>
    </row>
    <row r="227" spans="1:1" x14ac:dyDescent="0.2">
      <c r="A227" s="10"/>
    </row>
    <row r="228" spans="1:1" x14ac:dyDescent="0.2">
      <c r="A228" s="10"/>
    </row>
    <row r="229" spans="1:1" x14ac:dyDescent="0.2">
      <c r="A229" s="10"/>
    </row>
    <row r="230" spans="1:1" x14ac:dyDescent="0.2">
      <c r="A230" s="10"/>
    </row>
    <row r="231" spans="1:1" x14ac:dyDescent="0.2">
      <c r="A231" s="10"/>
    </row>
    <row r="232" spans="1:1" x14ac:dyDescent="0.2">
      <c r="A232" s="10"/>
    </row>
    <row r="233" spans="1:1" x14ac:dyDescent="0.2">
      <c r="A233" s="10"/>
    </row>
    <row r="234" spans="1:1" x14ac:dyDescent="0.2">
      <c r="A234" s="10"/>
    </row>
    <row r="235" spans="1:1" x14ac:dyDescent="0.2">
      <c r="A235" s="10"/>
    </row>
    <row r="236" spans="1:1" x14ac:dyDescent="0.2">
      <c r="A236" s="10"/>
    </row>
    <row r="237" spans="1:1" x14ac:dyDescent="0.2">
      <c r="A237" s="10"/>
    </row>
    <row r="238" spans="1:1" x14ac:dyDescent="0.2">
      <c r="A238" s="10"/>
    </row>
    <row r="239" spans="1:1" x14ac:dyDescent="0.2">
      <c r="A239" s="10"/>
    </row>
    <row r="240" spans="1:1" x14ac:dyDescent="0.2">
      <c r="A240" s="10"/>
    </row>
    <row r="241" spans="1:1" x14ac:dyDescent="0.2">
      <c r="A241" s="10"/>
    </row>
    <row r="242" spans="1:1" x14ac:dyDescent="0.2">
      <c r="A242" s="10"/>
    </row>
    <row r="243" spans="1:1" x14ac:dyDescent="0.2">
      <c r="A243" s="10"/>
    </row>
    <row r="244" spans="1:1" x14ac:dyDescent="0.2">
      <c r="A244" s="10"/>
    </row>
    <row r="245" spans="1:1" x14ac:dyDescent="0.2">
      <c r="A245" s="10"/>
    </row>
    <row r="246" spans="1:1" x14ac:dyDescent="0.2">
      <c r="A246" s="10"/>
    </row>
    <row r="247" spans="1:1" x14ac:dyDescent="0.2">
      <c r="A247" s="10"/>
    </row>
    <row r="248" spans="1:1" x14ac:dyDescent="0.2">
      <c r="A248" s="10"/>
    </row>
    <row r="249" spans="1:1" x14ac:dyDescent="0.2">
      <c r="A249" s="10"/>
    </row>
    <row r="250" spans="1:1" x14ac:dyDescent="0.2">
      <c r="A250" s="10"/>
    </row>
    <row r="251" spans="1:1" x14ac:dyDescent="0.2">
      <c r="A251" s="10"/>
    </row>
    <row r="252" spans="1:1" x14ac:dyDescent="0.2">
      <c r="A252" s="10"/>
    </row>
    <row r="253" spans="1:1" x14ac:dyDescent="0.2">
      <c r="A253" s="10"/>
    </row>
    <row r="254" spans="1:1" x14ac:dyDescent="0.2">
      <c r="A254" s="10"/>
    </row>
    <row r="255" spans="1:1" x14ac:dyDescent="0.2">
      <c r="A255" s="10"/>
    </row>
    <row r="256" spans="1:1" x14ac:dyDescent="0.2">
      <c r="A256" s="10"/>
    </row>
    <row r="257" spans="1:1" x14ac:dyDescent="0.2">
      <c r="A257" s="10"/>
    </row>
    <row r="258" spans="1:1" x14ac:dyDescent="0.2">
      <c r="A258" s="10"/>
    </row>
    <row r="259" spans="1:1" x14ac:dyDescent="0.2">
      <c r="A259" s="10"/>
    </row>
    <row r="260" spans="1:1" x14ac:dyDescent="0.2">
      <c r="A260" s="10"/>
    </row>
    <row r="261" spans="1:1" x14ac:dyDescent="0.2">
      <c r="A261" s="10"/>
    </row>
    <row r="262" spans="1:1" x14ac:dyDescent="0.2">
      <c r="A262" s="10"/>
    </row>
    <row r="263" spans="1:1" x14ac:dyDescent="0.2">
      <c r="A263" s="10"/>
    </row>
    <row r="264" spans="1:1" x14ac:dyDescent="0.2">
      <c r="A264" s="10"/>
    </row>
    <row r="265" spans="1:1" x14ac:dyDescent="0.2">
      <c r="A265" s="10"/>
    </row>
    <row r="266" spans="1:1" x14ac:dyDescent="0.2">
      <c r="A266" s="10"/>
    </row>
    <row r="267" spans="1:1" x14ac:dyDescent="0.2">
      <c r="A267" s="10"/>
    </row>
    <row r="268" spans="1:1" x14ac:dyDescent="0.2">
      <c r="A268" s="10"/>
    </row>
    <row r="269" spans="1:1" x14ac:dyDescent="0.2">
      <c r="A269" s="10"/>
    </row>
    <row r="270" spans="1:1" x14ac:dyDescent="0.2">
      <c r="A270" s="10"/>
    </row>
    <row r="271" spans="1:1" x14ac:dyDescent="0.2">
      <c r="A271" s="10"/>
    </row>
    <row r="272" spans="1:1" x14ac:dyDescent="0.2">
      <c r="A272" s="10"/>
    </row>
    <row r="273" spans="1:1" x14ac:dyDescent="0.2">
      <c r="A273" s="10"/>
    </row>
    <row r="274" spans="1:1" x14ac:dyDescent="0.2">
      <c r="A274" s="10"/>
    </row>
    <row r="275" spans="1:1" x14ac:dyDescent="0.2">
      <c r="A275" s="10"/>
    </row>
    <row r="276" spans="1:1" x14ac:dyDescent="0.2">
      <c r="A276" s="10"/>
    </row>
    <row r="277" spans="1:1" x14ac:dyDescent="0.2">
      <c r="A277" s="10"/>
    </row>
    <row r="278" spans="1:1" x14ac:dyDescent="0.2">
      <c r="A278" s="10"/>
    </row>
    <row r="279" spans="1:1" x14ac:dyDescent="0.2">
      <c r="A279" s="10"/>
    </row>
    <row r="280" spans="1:1" x14ac:dyDescent="0.2">
      <c r="A280" s="10"/>
    </row>
    <row r="281" spans="1:1" x14ac:dyDescent="0.2">
      <c r="A281" s="10"/>
    </row>
    <row r="282" spans="1:1" x14ac:dyDescent="0.2">
      <c r="A282" s="10"/>
    </row>
    <row r="283" spans="1:1" x14ac:dyDescent="0.2">
      <c r="A283" s="10"/>
    </row>
    <row r="284" spans="1:1" x14ac:dyDescent="0.2">
      <c r="A284" s="10"/>
    </row>
    <row r="285" spans="1:1" x14ac:dyDescent="0.2">
      <c r="A285" s="10"/>
    </row>
    <row r="286" spans="1:1" x14ac:dyDescent="0.2">
      <c r="A286" s="10"/>
    </row>
    <row r="287" spans="1:1" x14ac:dyDescent="0.2">
      <c r="A287" s="10"/>
    </row>
    <row r="288" spans="1:1" x14ac:dyDescent="0.2">
      <c r="A288" s="10"/>
    </row>
    <row r="289" spans="1:1" x14ac:dyDescent="0.2">
      <c r="A289" s="10"/>
    </row>
    <row r="290" spans="1:1" x14ac:dyDescent="0.2">
      <c r="A290" s="10"/>
    </row>
    <row r="291" spans="1:1" x14ac:dyDescent="0.2">
      <c r="A291" s="10"/>
    </row>
    <row r="292" spans="1:1" x14ac:dyDescent="0.2">
      <c r="A292" s="10"/>
    </row>
    <row r="293" spans="1:1" x14ac:dyDescent="0.2">
      <c r="A293" s="10"/>
    </row>
    <row r="294" spans="1:1" x14ac:dyDescent="0.2">
      <c r="A294" s="10"/>
    </row>
    <row r="295" spans="1:1" x14ac:dyDescent="0.2">
      <c r="A295" s="10"/>
    </row>
    <row r="296" spans="1:1" x14ac:dyDescent="0.2">
      <c r="A296" s="10"/>
    </row>
    <row r="297" spans="1:1" x14ac:dyDescent="0.2">
      <c r="A297" s="10"/>
    </row>
    <row r="298" spans="1:1" x14ac:dyDescent="0.2">
      <c r="A298" s="10"/>
    </row>
    <row r="299" spans="1:1" x14ac:dyDescent="0.2">
      <c r="A299" s="10"/>
    </row>
    <row r="300" spans="1:1" x14ac:dyDescent="0.2">
      <c r="A300" s="10"/>
    </row>
    <row r="301" spans="1:1" x14ac:dyDescent="0.2">
      <c r="A301" s="10"/>
    </row>
    <row r="302" spans="1:1" x14ac:dyDescent="0.2">
      <c r="A302" s="10"/>
    </row>
    <row r="303" spans="1:1" x14ac:dyDescent="0.2">
      <c r="A303" s="10"/>
    </row>
    <row r="304" spans="1:1" x14ac:dyDescent="0.2">
      <c r="A304" s="10"/>
    </row>
    <row r="305" spans="1:1" x14ac:dyDescent="0.2">
      <c r="A305" s="10"/>
    </row>
    <row r="306" spans="1:1" x14ac:dyDescent="0.2">
      <c r="A306" s="10"/>
    </row>
    <row r="307" spans="1:1" x14ac:dyDescent="0.2">
      <c r="A307" s="10"/>
    </row>
    <row r="308" spans="1:1" x14ac:dyDescent="0.2">
      <c r="A308" s="10"/>
    </row>
    <row r="309" spans="1:1" x14ac:dyDescent="0.2">
      <c r="A309" s="10"/>
    </row>
    <row r="310" spans="1:1" x14ac:dyDescent="0.2">
      <c r="A310" s="9"/>
    </row>
    <row r="311" spans="1:1" x14ac:dyDescent="0.2">
      <c r="A311" s="10"/>
    </row>
    <row r="312" spans="1:1" x14ac:dyDescent="0.2">
      <c r="A312" s="10"/>
    </row>
    <row r="313" spans="1:1" x14ac:dyDescent="0.2">
      <c r="A313" s="10"/>
    </row>
    <row r="314" spans="1:1" x14ac:dyDescent="0.2">
      <c r="A314" s="10"/>
    </row>
    <row r="315" spans="1:1" x14ac:dyDescent="0.2">
      <c r="A315" s="10"/>
    </row>
    <row r="316" spans="1:1" x14ac:dyDescent="0.2">
      <c r="A316" s="10"/>
    </row>
    <row r="317" spans="1:1" x14ac:dyDescent="0.2">
      <c r="A317" s="10"/>
    </row>
    <row r="318" spans="1:1" x14ac:dyDescent="0.2">
      <c r="A318" s="10"/>
    </row>
    <row r="319" spans="1:1" x14ac:dyDescent="0.2">
      <c r="A319" s="10"/>
    </row>
    <row r="320" spans="1:1" x14ac:dyDescent="0.2">
      <c r="A320" s="10"/>
    </row>
    <row r="321" spans="1:1" x14ac:dyDescent="0.2">
      <c r="A321" s="10"/>
    </row>
    <row r="322" spans="1:1" x14ac:dyDescent="0.2">
      <c r="A322" s="10"/>
    </row>
    <row r="323" spans="1:1" x14ac:dyDescent="0.2">
      <c r="A323" s="10"/>
    </row>
    <row r="324" spans="1:1" x14ac:dyDescent="0.2">
      <c r="A324" s="10"/>
    </row>
    <row r="325" spans="1:1" x14ac:dyDescent="0.2">
      <c r="A325" s="10"/>
    </row>
    <row r="326" spans="1:1" x14ac:dyDescent="0.2">
      <c r="A326" s="10"/>
    </row>
    <row r="327" spans="1:1" x14ac:dyDescent="0.2">
      <c r="A327" s="10"/>
    </row>
    <row r="328" spans="1:1" x14ac:dyDescent="0.2">
      <c r="A328" s="10"/>
    </row>
    <row r="329" spans="1:1" x14ac:dyDescent="0.2">
      <c r="A329" s="10"/>
    </row>
    <row r="330" spans="1:1" x14ac:dyDescent="0.2">
      <c r="A330" s="10"/>
    </row>
    <row r="331" spans="1:1" x14ac:dyDescent="0.2">
      <c r="A331" s="10"/>
    </row>
    <row r="332" spans="1:1" x14ac:dyDescent="0.2">
      <c r="A332" s="10"/>
    </row>
    <row r="333" spans="1:1" x14ac:dyDescent="0.2">
      <c r="A333" s="10"/>
    </row>
    <row r="334" spans="1:1" x14ac:dyDescent="0.2">
      <c r="A334" s="10"/>
    </row>
    <row r="335" spans="1:1" x14ac:dyDescent="0.2">
      <c r="A335" s="10"/>
    </row>
    <row r="336" spans="1:1" x14ac:dyDescent="0.2">
      <c r="A336" s="10"/>
    </row>
    <row r="337" spans="1:1" x14ac:dyDescent="0.2">
      <c r="A337" s="10"/>
    </row>
    <row r="339" spans="1:1" x14ac:dyDescent="0.2">
      <c r="A339" s="10"/>
    </row>
    <row r="340" spans="1:1" x14ac:dyDescent="0.2">
      <c r="A340" s="10"/>
    </row>
    <row r="341" spans="1:1" x14ac:dyDescent="0.2">
      <c r="A341" s="10"/>
    </row>
    <row r="342" spans="1:1" x14ac:dyDescent="0.2">
      <c r="A342" s="10"/>
    </row>
    <row r="343" spans="1:1" x14ac:dyDescent="0.2">
      <c r="A343" s="10"/>
    </row>
    <row r="344" spans="1:1" x14ac:dyDescent="0.2">
      <c r="A344" s="10"/>
    </row>
    <row r="345" spans="1:1" x14ac:dyDescent="0.2">
      <c r="A345" s="10"/>
    </row>
    <row r="346" spans="1:1" x14ac:dyDescent="0.2">
      <c r="A346" s="10"/>
    </row>
    <row r="347" spans="1:1" x14ac:dyDescent="0.2">
      <c r="A347" s="10"/>
    </row>
    <row r="348" spans="1:1" x14ac:dyDescent="0.2">
      <c r="A348" s="10"/>
    </row>
    <row r="349" spans="1:1" x14ac:dyDescent="0.2">
      <c r="A349" s="10"/>
    </row>
    <row r="350" spans="1:1" x14ac:dyDescent="0.2">
      <c r="A350" s="10"/>
    </row>
    <row r="351" spans="1:1" x14ac:dyDescent="0.2">
      <c r="A351" s="10"/>
    </row>
    <row r="352" spans="1:1" x14ac:dyDescent="0.2">
      <c r="A352" s="10"/>
    </row>
    <row r="353" spans="1:1" x14ac:dyDescent="0.2">
      <c r="A353" s="10"/>
    </row>
    <row r="354" spans="1:1" x14ac:dyDescent="0.2">
      <c r="A354" s="10"/>
    </row>
    <row r="355" spans="1:1" x14ac:dyDescent="0.2">
      <c r="A355" s="10"/>
    </row>
    <row r="356" spans="1:1" x14ac:dyDescent="0.2">
      <c r="A356" s="10"/>
    </row>
    <row r="357" spans="1:1" x14ac:dyDescent="0.2">
      <c r="A357" s="10"/>
    </row>
    <row r="358" spans="1:1" x14ac:dyDescent="0.2">
      <c r="A358" s="10"/>
    </row>
    <row r="359" spans="1:1" x14ac:dyDescent="0.2">
      <c r="A359" s="10"/>
    </row>
    <row r="360" spans="1:1" x14ac:dyDescent="0.2">
      <c r="A360" s="10"/>
    </row>
    <row r="361" spans="1:1" x14ac:dyDescent="0.2">
      <c r="A361" s="10"/>
    </row>
    <row r="362" spans="1:1" x14ac:dyDescent="0.2">
      <c r="A362" s="10"/>
    </row>
    <row r="363" spans="1:1" x14ac:dyDescent="0.2">
      <c r="A363" s="10"/>
    </row>
    <row r="364" spans="1:1" x14ac:dyDescent="0.2">
      <c r="A364" s="10"/>
    </row>
    <row r="365" spans="1:1" x14ac:dyDescent="0.2">
      <c r="A365" s="10"/>
    </row>
    <row r="366" spans="1:1" x14ac:dyDescent="0.2">
      <c r="A366" s="10"/>
    </row>
    <row r="367" spans="1:1" x14ac:dyDescent="0.2">
      <c r="A367" s="10"/>
    </row>
    <row r="368" spans="1:1" x14ac:dyDescent="0.2">
      <c r="A368" s="10"/>
    </row>
    <row r="369" spans="1:1" x14ac:dyDescent="0.2">
      <c r="A369" s="10"/>
    </row>
    <row r="370" spans="1:1" x14ac:dyDescent="0.2">
      <c r="A370" s="10"/>
    </row>
    <row r="371" spans="1:1" x14ac:dyDescent="0.2">
      <c r="A371" s="10"/>
    </row>
    <row r="372" spans="1:1" x14ac:dyDescent="0.2">
      <c r="A372" s="10"/>
    </row>
    <row r="373" spans="1:1" x14ac:dyDescent="0.2">
      <c r="A373" s="10"/>
    </row>
    <row r="374" spans="1:1" x14ac:dyDescent="0.2">
      <c r="A374" s="10"/>
    </row>
    <row r="375" spans="1:1" x14ac:dyDescent="0.2">
      <c r="A375" s="10"/>
    </row>
    <row r="376" spans="1:1" x14ac:dyDescent="0.2">
      <c r="A376" s="10"/>
    </row>
    <row r="377" spans="1:1" x14ac:dyDescent="0.2">
      <c r="A377" s="10"/>
    </row>
    <row r="378" spans="1:1" x14ac:dyDescent="0.2">
      <c r="A378" s="10"/>
    </row>
    <row r="379" spans="1:1" x14ac:dyDescent="0.2">
      <c r="A379" s="10"/>
    </row>
    <row r="380" spans="1:1" x14ac:dyDescent="0.2">
      <c r="A380" s="10"/>
    </row>
    <row r="381" spans="1:1" x14ac:dyDescent="0.2">
      <c r="A381" s="6"/>
    </row>
  </sheetData>
  <mergeCells count="3">
    <mergeCell ref="N4:Q4"/>
    <mergeCell ref="N5:Q5"/>
    <mergeCell ref="N6:Q6"/>
  </mergeCells>
  <pageMargins left="0.7" right="0.7" top="0.75" bottom="0.75" header="0.3" footer="0.3"/>
  <pageSetup paperSize="9" scale="95"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B65D2F695BEC48A9B44CE51F783E83" ma:contentTypeVersion="0" ma:contentTypeDescription="Crée un document." ma:contentTypeScope="" ma:versionID="e8acfc70a8e1052653e25d4c4fbef215">
  <xsd:schema xmlns:xsd="http://www.w3.org/2001/XMLSchema" xmlns:xs="http://www.w3.org/2001/XMLSchema" xmlns:p="http://schemas.microsoft.com/office/2006/metadata/properties" targetNamespace="http://schemas.microsoft.com/office/2006/metadata/properties" ma:root="true" ma:fieldsID="716bde330c780b6aae834b48a4f8f13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14AEEE-B212-4667-9514-96B568607968}">
  <ds:schemaRef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D8060170-2BA5-41F4-823D-0D3282A27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4496EB0-CEFC-4966-8AB5-34F8FC41FC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Liste-publi-2023</vt:lpstr>
      <vt:lpstr>2023_Tranches-IF-2021_S1</vt:lpstr>
      <vt:lpstr>Graphes-2014_2023</vt:lpstr>
    </vt:vector>
  </TitlesOfParts>
  <Manager/>
  <Company>biblio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cassette</dc:creator>
  <cp:keywords/>
  <dc:description/>
  <cp:lastModifiedBy>Solange Cassette</cp:lastModifiedBy>
  <cp:lastPrinted>2020-09-25T07:45:17Z</cp:lastPrinted>
  <dcterms:created xsi:type="dcterms:W3CDTF">2011-06-28T12:32:03Z</dcterms:created>
  <dcterms:modified xsi:type="dcterms:W3CDTF">2023-07-06T12:19:08Z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0x010100A9B65D2F695BEC48A9B44CE51F783E83</vt:lpwstr>
  </property>
  <property fmtid="{D5CDD505-2E9C-101B-9397-08002B2CF9AE}" pid="3" name="IsMyDocuments">
    <vt:bool>true</vt:bool>
  </property>
</Properties>
</file>